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\Desktop\"/>
    </mc:Choice>
  </mc:AlternateContent>
  <bookViews>
    <workbookView xWindow="0" yWindow="0" windowWidth="28770" windowHeight="12255" activeTab="4"/>
  </bookViews>
  <sheets>
    <sheet name="예산표지" sheetId="2" r:id="rId1"/>
    <sheet name="예산총칙" sheetId="4" r:id="rId2"/>
    <sheet name="총괄표" sheetId="5" r:id="rId3"/>
    <sheet name="세출예산서" sheetId="6" r:id="rId4"/>
    <sheet name="세입예산서" sheetId="3" r:id="rId5"/>
  </sheets>
  <externalReferences>
    <externalReference r:id="rId6"/>
  </externalReferences>
  <definedNames>
    <definedName name="_xlnm.Print_Area" localSheetId="4">세입예산서!$B$1:$R$106</definedName>
    <definedName name="_xlnm.Print_Titles" localSheetId="4">세입예산서!$3:$4</definedName>
    <definedName name="_xlnm.Print_Titles" localSheetId="3">세출예산서!$3:$4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5" i="6" l="1"/>
  <c r="E185" i="6" s="1"/>
  <c r="G185" i="6" s="1"/>
  <c r="R184" i="6"/>
  <c r="E184" i="6" s="1"/>
  <c r="G184" i="6" s="1"/>
  <c r="R181" i="6"/>
  <c r="G181" i="6"/>
  <c r="R180" i="6"/>
  <c r="G180" i="6"/>
  <c r="R179" i="6"/>
  <c r="E179" i="6" s="1"/>
  <c r="R177" i="6"/>
  <c r="E177" i="6"/>
  <c r="G177" i="6" s="1"/>
  <c r="G176" i="6"/>
  <c r="E176" i="6"/>
  <c r="R175" i="6"/>
  <c r="E175" i="6"/>
  <c r="G175" i="6" s="1"/>
  <c r="R174" i="6"/>
  <c r="G174" i="6"/>
  <c r="R172" i="6"/>
  <c r="G172" i="6"/>
  <c r="E172" i="6"/>
  <c r="E171" i="6"/>
  <c r="G171" i="6" s="1"/>
  <c r="G170" i="6"/>
  <c r="E170" i="6"/>
  <c r="R169" i="6"/>
  <c r="E169" i="6"/>
  <c r="G169" i="6" s="1"/>
  <c r="R168" i="6"/>
  <c r="E168" i="6" s="1"/>
  <c r="R167" i="6"/>
  <c r="G165" i="6"/>
  <c r="E164" i="6"/>
  <c r="G164" i="6" s="1"/>
  <c r="G163" i="6"/>
  <c r="E163" i="6"/>
  <c r="R162" i="6"/>
  <c r="E162" i="6"/>
  <c r="G162" i="6" s="1"/>
  <c r="G161" i="6"/>
  <c r="E160" i="6"/>
  <c r="G160" i="6" s="1"/>
  <c r="G159" i="6"/>
  <c r="E159" i="6"/>
  <c r="R158" i="6"/>
  <c r="G158" i="6"/>
  <c r="R157" i="6"/>
  <c r="E157" i="6" s="1"/>
  <c r="G157" i="6" s="1"/>
  <c r="R156" i="6"/>
  <c r="G156" i="6"/>
  <c r="R155" i="6"/>
  <c r="E155" i="6" s="1"/>
  <c r="G155" i="6" s="1"/>
  <c r="R154" i="6"/>
  <c r="R153" i="6" s="1"/>
  <c r="E153" i="6" s="1"/>
  <c r="G153" i="6" s="1"/>
  <c r="G154" i="6"/>
  <c r="R152" i="6"/>
  <c r="R151" i="6" s="1"/>
  <c r="E151" i="6" s="1"/>
  <c r="G151" i="6" s="1"/>
  <c r="G152" i="6"/>
  <c r="R150" i="6"/>
  <c r="G150" i="6"/>
  <c r="R149" i="6"/>
  <c r="E149" i="6" s="1"/>
  <c r="R148" i="6"/>
  <c r="R147" i="6"/>
  <c r="G147" i="6"/>
  <c r="R146" i="6"/>
  <c r="E146" i="6" s="1"/>
  <c r="G146" i="6" s="1"/>
  <c r="R145" i="6"/>
  <c r="G145" i="6"/>
  <c r="R144" i="6"/>
  <c r="E144" i="6"/>
  <c r="G144" i="6" s="1"/>
  <c r="R143" i="6"/>
  <c r="R142" i="6" s="1"/>
  <c r="E142" i="6" s="1"/>
  <c r="G142" i="6" s="1"/>
  <c r="G143" i="6"/>
  <c r="R141" i="6"/>
  <c r="R140" i="6" s="1"/>
  <c r="G141" i="6"/>
  <c r="G140" i="6"/>
  <c r="E140" i="6"/>
  <c r="R139" i="6"/>
  <c r="G139" i="6"/>
  <c r="R138" i="6"/>
  <c r="G138" i="6"/>
  <c r="R137" i="6"/>
  <c r="G137" i="6"/>
  <c r="R136" i="6"/>
  <c r="G136" i="6"/>
  <c r="R135" i="6"/>
  <c r="G135" i="6"/>
  <c r="R134" i="6"/>
  <c r="E134" i="6" s="1"/>
  <c r="G134" i="6" s="1"/>
  <c r="R133" i="6"/>
  <c r="G133" i="6"/>
  <c r="R132" i="6"/>
  <c r="R131" i="6" s="1"/>
  <c r="E131" i="6" s="1"/>
  <c r="G132" i="6"/>
  <c r="R128" i="6"/>
  <c r="G128" i="6"/>
  <c r="R127" i="6"/>
  <c r="E127" i="6" s="1"/>
  <c r="G127" i="6" s="1"/>
  <c r="R126" i="6"/>
  <c r="E125" i="6" s="1"/>
  <c r="G125" i="6" s="1"/>
  <c r="G126" i="6"/>
  <c r="R124" i="6"/>
  <c r="G124" i="6"/>
  <c r="R123" i="6"/>
  <c r="E123" i="6" s="1"/>
  <c r="R120" i="6"/>
  <c r="G120" i="6"/>
  <c r="R119" i="6"/>
  <c r="G119" i="6"/>
  <c r="R118" i="6"/>
  <c r="G118" i="6"/>
  <c r="R117" i="6"/>
  <c r="G117" i="6"/>
  <c r="R116" i="6"/>
  <c r="E116" i="6" s="1"/>
  <c r="G116" i="6" s="1"/>
  <c r="R115" i="6"/>
  <c r="R114" i="6" s="1"/>
  <c r="E114" i="6" s="1"/>
  <c r="G114" i="6" s="1"/>
  <c r="G115" i="6"/>
  <c r="R113" i="6"/>
  <c r="G113" i="6"/>
  <c r="R112" i="6"/>
  <c r="G112" i="6"/>
  <c r="R111" i="6"/>
  <c r="G111" i="6"/>
  <c r="R110" i="6"/>
  <c r="G110" i="6"/>
  <c r="R109" i="6"/>
  <c r="G109" i="6"/>
  <c r="R108" i="6"/>
  <c r="G108" i="6"/>
  <c r="R107" i="6"/>
  <c r="G107" i="6"/>
  <c r="R106" i="6"/>
  <c r="G106" i="6"/>
  <c r="R105" i="6"/>
  <c r="G105" i="6"/>
  <c r="R104" i="6"/>
  <c r="G104" i="6"/>
  <c r="R103" i="6"/>
  <c r="I103" i="6"/>
  <c r="E103" i="6"/>
  <c r="G103" i="6" s="1"/>
  <c r="G102" i="6"/>
  <c r="R101" i="6"/>
  <c r="G101" i="6"/>
  <c r="R100" i="6"/>
  <c r="G100" i="6"/>
  <c r="R99" i="6"/>
  <c r="G99" i="6"/>
  <c r="R98" i="6"/>
  <c r="G98" i="6"/>
  <c r="R97" i="6"/>
  <c r="G97" i="6"/>
  <c r="R96" i="6"/>
  <c r="G96" i="6"/>
  <c r="R95" i="6"/>
  <c r="G95" i="6"/>
  <c r="R94" i="6"/>
  <c r="G94" i="6"/>
  <c r="R93" i="6"/>
  <c r="G93" i="6"/>
  <c r="R92" i="6"/>
  <c r="G92" i="6"/>
  <c r="R91" i="6"/>
  <c r="G91" i="6"/>
  <c r="R90" i="6"/>
  <c r="G90" i="6"/>
  <c r="R89" i="6"/>
  <c r="G89" i="6"/>
  <c r="R88" i="6"/>
  <c r="G88" i="6"/>
  <c r="R87" i="6"/>
  <c r="G87" i="6"/>
  <c r="R86" i="6"/>
  <c r="G86" i="6"/>
  <c r="R85" i="6"/>
  <c r="G85" i="6"/>
  <c r="R84" i="6"/>
  <c r="E84" i="6" s="1"/>
  <c r="G84" i="6" s="1"/>
  <c r="R83" i="6"/>
  <c r="G83" i="6"/>
  <c r="R82" i="6"/>
  <c r="E82" i="6" s="1"/>
  <c r="R80" i="6"/>
  <c r="G80" i="6"/>
  <c r="R79" i="6"/>
  <c r="R78" i="6" s="1"/>
  <c r="E78" i="6" s="1"/>
  <c r="G78" i="6" s="1"/>
  <c r="G79" i="6"/>
  <c r="R77" i="6"/>
  <c r="R76" i="6" s="1"/>
  <c r="E76" i="6" s="1"/>
  <c r="G76" i="6" s="1"/>
  <c r="G77" i="6"/>
  <c r="G75" i="6"/>
  <c r="R74" i="6"/>
  <c r="G74" i="6"/>
  <c r="R73" i="6"/>
  <c r="E73" i="6" s="1"/>
  <c r="G71" i="6"/>
  <c r="I70" i="6"/>
  <c r="R70" i="6" s="1"/>
  <c r="G70" i="6"/>
  <c r="R69" i="6"/>
  <c r="I69" i="6"/>
  <c r="G69" i="6"/>
  <c r="I68" i="6"/>
  <c r="R68" i="6" s="1"/>
  <c r="G68" i="6"/>
  <c r="G67" i="6"/>
  <c r="I66" i="6"/>
  <c r="I67" i="6" s="1"/>
  <c r="R67" i="6" s="1"/>
  <c r="G66" i="6"/>
  <c r="M65" i="6"/>
  <c r="G65" i="6"/>
  <c r="I63" i="6"/>
  <c r="R63" i="6" s="1"/>
  <c r="G63" i="6"/>
  <c r="R62" i="6"/>
  <c r="I62" i="6"/>
  <c r="G62" i="6"/>
  <c r="I61" i="6"/>
  <c r="R61" i="6" s="1"/>
  <c r="G61" i="6"/>
  <c r="G60" i="6"/>
  <c r="R59" i="6"/>
  <c r="I59" i="6"/>
  <c r="I60" i="6" s="1"/>
  <c r="R60" i="6" s="1"/>
  <c r="G59" i="6"/>
  <c r="M58" i="6"/>
  <c r="G58" i="6"/>
  <c r="G56" i="6"/>
  <c r="L55" i="6"/>
  <c r="I55" i="6"/>
  <c r="G55" i="6"/>
  <c r="L54" i="6"/>
  <c r="R54" i="6" s="1"/>
  <c r="G54" i="6"/>
  <c r="R53" i="6"/>
  <c r="L53" i="6"/>
  <c r="I53" i="6"/>
  <c r="G53" i="6"/>
  <c r="R52" i="6"/>
  <c r="L52" i="6"/>
  <c r="I52" i="6"/>
  <c r="G52" i="6"/>
  <c r="R51" i="6"/>
  <c r="L51" i="6"/>
  <c r="I51" i="6"/>
  <c r="G51" i="6"/>
  <c r="R50" i="6"/>
  <c r="L50" i="6"/>
  <c r="I50" i="6"/>
  <c r="G50" i="6"/>
  <c r="R49" i="6"/>
  <c r="L49" i="6"/>
  <c r="I49" i="6"/>
  <c r="G49" i="6"/>
  <c r="R48" i="6"/>
  <c r="L48" i="6"/>
  <c r="G48" i="6"/>
  <c r="G47" i="6"/>
  <c r="R46" i="6"/>
  <c r="G46" i="6"/>
  <c r="L45" i="6"/>
  <c r="R45" i="6" s="1"/>
  <c r="I45" i="6"/>
  <c r="G45" i="6"/>
  <c r="L44" i="6"/>
  <c r="R44" i="6" s="1"/>
  <c r="I44" i="6"/>
  <c r="G44" i="6"/>
  <c r="L43" i="6"/>
  <c r="R43" i="6" s="1"/>
  <c r="I43" i="6"/>
  <c r="G43" i="6"/>
  <c r="L42" i="6"/>
  <c r="R42" i="6" s="1"/>
  <c r="I42" i="6"/>
  <c r="G42" i="6"/>
  <c r="L41" i="6"/>
  <c r="R41" i="6" s="1"/>
  <c r="I41" i="6"/>
  <c r="G41" i="6"/>
  <c r="L40" i="6"/>
  <c r="R40" i="6" s="1"/>
  <c r="I40" i="6"/>
  <c r="G40" i="6"/>
  <c r="L39" i="6"/>
  <c r="R39" i="6" s="1"/>
  <c r="I39" i="6"/>
  <c r="L38" i="6"/>
  <c r="I38" i="6"/>
  <c r="R38" i="6" s="1"/>
  <c r="G38" i="6"/>
  <c r="L37" i="6"/>
  <c r="I37" i="6"/>
  <c r="R37" i="6" s="1"/>
  <c r="R36" i="6" s="1"/>
  <c r="G37" i="6"/>
  <c r="G36" i="6"/>
  <c r="G34" i="6"/>
  <c r="R33" i="6"/>
  <c r="G33" i="6"/>
  <c r="R32" i="6"/>
  <c r="E32" i="6" s="1"/>
  <c r="G32" i="6" s="1"/>
  <c r="G28" i="6"/>
  <c r="L27" i="6"/>
  <c r="I27" i="6"/>
  <c r="R27" i="6" s="1"/>
  <c r="G27" i="6"/>
  <c r="L26" i="6"/>
  <c r="I26" i="6"/>
  <c r="R26" i="6" s="1"/>
  <c r="L25" i="6"/>
  <c r="I25" i="6"/>
  <c r="R25" i="6" s="1"/>
  <c r="G25" i="6"/>
  <c r="L24" i="6"/>
  <c r="I24" i="6"/>
  <c r="R24" i="6" s="1"/>
  <c r="G24" i="6"/>
  <c r="L23" i="6"/>
  <c r="I23" i="6"/>
  <c r="R23" i="6" s="1"/>
  <c r="G23" i="6"/>
  <c r="L22" i="6"/>
  <c r="I22" i="6"/>
  <c r="R22" i="6" s="1"/>
  <c r="G22" i="6"/>
  <c r="L21" i="6"/>
  <c r="I21" i="6"/>
  <c r="R21" i="6" s="1"/>
  <c r="G21" i="6"/>
  <c r="L20" i="6"/>
  <c r="L28" i="6" s="1"/>
  <c r="I20" i="6"/>
  <c r="R20" i="6" s="1"/>
  <c r="G20" i="6"/>
  <c r="G19" i="6"/>
  <c r="G18" i="6"/>
  <c r="R17" i="6"/>
  <c r="L17" i="6"/>
  <c r="I17" i="6"/>
  <c r="G17" i="6"/>
  <c r="R16" i="6"/>
  <c r="L16" i="6"/>
  <c r="I16" i="6"/>
  <c r="G16" i="6"/>
  <c r="R15" i="6"/>
  <c r="L15" i="6"/>
  <c r="I15" i="6"/>
  <c r="G15" i="6"/>
  <c r="R14" i="6"/>
  <c r="L14" i="6"/>
  <c r="I14" i="6"/>
  <c r="G14" i="6"/>
  <c r="R13" i="6"/>
  <c r="L13" i="6"/>
  <c r="I13" i="6"/>
  <c r="G13" i="6"/>
  <c r="R12" i="6"/>
  <c r="L12" i="6"/>
  <c r="I12" i="6"/>
  <c r="G12" i="6"/>
  <c r="R11" i="6"/>
  <c r="L11" i="6"/>
  <c r="I11" i="6"/>
  <c r="G11" i="6"/>
  <c r="R10" i="6"/>
  <c r="L10" i="6"/>
  <c r="I10" i="6"/>
  <c r="G10" i="6"/>
  <c r="R9" i="6"/>
  <c r="R8" i="6" s="1"/>
  <c r="L9" i="6"/>
  <c r="I9" i="6"/>
  <c r="G9" i="6"/>
  <c r="L8" i="6"/>
  <c r="L34" i="6" s="1"/>
  <c r="R6" i="6"/>
  <c r="T5" i="6"/>
  <c r="F18" i="5"/>
  <c r="H18" i="5" s="1"/>
  <c r="D18" i="5"/>
  <c r="F17" i="5"/>
  <c r="H17" i="5" s="1"/>
  <c r="B17" i="5"/>
  <c r="D17" i="5" s="1"/>
  <c r="H16" i="5"/>
  <c r="B16" i="5"/>
  <c r="D16" i="5" s="1"/>
  <c r="F15" i="5"/>
  <c r="H15" i="5" s="1"/>
  <c r="D15" i="5"/>
  <c r="B15" i="5"/>
  <c r="F14" i="5"/>
  <c r="H14" i="5" s="1"/>
  <c r="B14" i="5"/>
  <c r="D14" i="5" s="1"/>
  <c r="H13" i="5"/>
  <c r="D13" i="5"/>
  <c r="F12" i="5"/>
  <c r="H12" i="5" s="1"/>
  <c r="B12" i="5"/>
  <c r="D12" i="5" s="1"/>
  <c r="H11" i="5"/>
  <c r="F11" i="5"/>
  <c r="B11" i="5"/>
  <c r="D11" i="5" s="1"/>
  <c r="F10" i="5"/>
  <c r="H10" i="5" s="1"/>
  <c r="D10" i="5"/>
  <c r="F9" i="5"/>
  <c r="H9" i="5" s="1"/>
  <c r="B9" i="5"/>
  <c r="D9" i="5" s="1"/>
  <c r="F8" i="5"/>
  <c r="H8" i="5" s="1"/>
  <c r="B8" i="5"/>
  <c r="D8" i="5" s="1"/>
  <c r="I10" i="4"/>
  <c r="G10" i="4"/>
  <c r="E10" i="4"/>
  <c r="R106" i="3"/>
  <c r="E106" i="3" s="1"/>
  <c r="G106" i="3" s="1"/>
  <c r="R105" i="3"/>
  <c r="E105" i="3" s="1"/>
  <c r="R102" i="3"/>
  <c r="E102" i="3" s="1"/>
  <c r="G102" i="3" s="1"/>
  <c r="R101" i="3"/>
  <c r="G101" i="3"/>
  <c r="E101" i="3"/>
  <c r="R100" i="3"/>
  <c r="E100" i="3"/>
  <c r="G100" i="3" s="1"/>
  <c r="G99" i="3"/>
  <c r="H97" i="3"/>
  <c r="R96" i="3"/>
  <c r="G96" i="3"/>
  <c r="R95" i="3"/>
  <c r="G95" i="3"/>
  <c r="R94" i="3"/>
  <c r="G94" i="3"/>
  <c r="G93" i="3"/>
  <c r="F93" i="3"/>
  <c r="E93" i="3"/>
  <c r="G92" i="3"/>
  <c r="F92" i="3"/>
  <c r="E92" i="3"/>
  <c r="G91" i="3"/>
  <c r="R90" i="3"/>
  <c r="E90" i="3" s="1"/>
  <c r="G89" i="3"/>
  <c r="G88" i="3"/>
  <c r="R85" i="3"/>
  <c r="G85" i="3"/>
  <c r="R84" i="3"/>
  <c r="R83" i="3"/>
  <c r="E83" i="3" s="1"/>
  <c r="G83" i="3" s="1"/>
  <c r="I82" i="3"/>
  <c r="R82" i="3" s="1"/>
  <c r="R81" i="3"/>
  <c r="I81" i="3"/>
  <c r="I80" i="3"/>
  <c r="R80" i="3" s="1"/>
  <c r="I79" i="3"/>
  <c r="R79" i="3" s="1"/>
  <c r="I78" i="3"/>
  <c r="R78" i="3" s="1"/>
  <c r="R77" i="3"/>
  <c r="I77" i="3"/>
  <c r="I76" i="3"/>
  <c r="R76" i="3" s="1"/>
  <c r="I75" i="3"/>
  <c r="R75" i="3" s="1"/>
  <c r="I74" i="3"/>
  <c r="R74" i="3" s="1"/>
  <c r="R73" i="3"/>
  <c r="I73" i="3"/>
  <c r="I72" i="3"/>
  <c r="R72" i="3" s="1"/>
  <c r="I71" i="3"/>
  <c r="R71" i="3" s="1"/>
  <c r="I70" i="3"/>
  <c r="R70" i="3" s="1"/>
  <c r="R69" i="3"/>
  <c r="I69" i="3"/>
  <c r="L68" i="3"/>
  <c r="I67" i="3"/>
  <c r="R67" i="3" s="1"/>
  <c r="G67" i="3"/>
  <c r="I66" i="3"/>
  <c r="R66" i="3" s="1"/>
  <c r="G66" i="3"/>
  <c r="R65" i="3"/>
  <c r="I65" i="3"/>
  <c r="G65" i="3"/>
  <c r="I64" i="3"/>
  <c r="R64" i="3" s="1"/>
  <c r="G64" i="3"/>
  <c r="I63" i="3"/>
  <c r="R63" i="3" s="1"/>
  <c r="G63" i="3"/>
  <c r="R62" i="3"/>
  <c r="I62" i="3"/>
  <c r="G62" i="3"/>
  <c r="I61" i="3"/>
  <c r="R61" i="3" s="1"/>
  <c r="G61" i="3"/>
  <c r="I60" i="3"/>
  <c r="R60" i="3" s="1"/>
  <c r="G60" i="3"/>
  <c r="R59" i="3"/>
  <c r="I59" i="3"/>
  <c r="G59" i="3"/>
  <c r="I58" i="3"/>
  <c r="R58" i="3" s="1"/>
  <c r="G58" i="3"/>
  <c r="R57" i="3"/>
  <c r="I57" i="3"/>
  <c r="G57" i="3"/>
  <c r="I56" i="3"/>
  <c r="R56" i="3" s="1"/>
  <c r="G56" i="3"/>
  <c r="I55" i="3"/>
  <c r="R55" i="3" s="1"/>
  <c r="G55" i="3"/>
  <c r="R54" i="3"/>
  <c r="I54" i="3"/>
  <c r="G54" i="3"/>
  <c r="L53" i="3"/>
  <c r="R50" i="3"/>
  <c r="E50" i="3" s="1"/>
  <c r="G50" i="3" s="1"/>
  <c r="G49" i="3"/>
  <c r="H48" i="3"/>
  <c r="E48" i="3" s="1"/>
  <c r="R46" i="3"/>
  <c r="E44" i="3" s="1"/>
  <c r="G45" i="3"/>
  <c r="R42" i="3"/>
  <c r="E42" i="3" s="1"/>
  <c r="R40" i="3"/>
  <c r="E40" i="3"/>
  <c r="E39" i="3" s="1"/>
  <c r="G38" i="3"/>
  <c r="G37" i="3"/>
  <c r="G36" i="3"/>
  <c r="G35" i="3"/>
  <c r="R33" i="3"/>
  <c r="G33" i="3"/>
  <c r="G32" i="3"/>
  <c r="G31" i="3"/>
  <c r="E31" i="3"/>
  <c r="R30" i="3"/>
  <c r="G30" i="3"/>
  <c r="R29" i="3"/>
  <c r="G29" i="3"/>
  <c r="R28" i="3"/>
  <c r="G28" i="3"/>
  <c r="H27" i="3"/>
  <c r="G27" i="3"/>
  <c r="E27" i="3"/>
  <c r="G26" i="3"/>
  <c r="R25" i="3"/>
  <c r="H24" i="3" s="1"/>
  <c r="E24" i="3" s="1"/>
  <c r="G24" i="3" s="1"/>
  <c r="G25" i="3"/>
  <c r="I23" i="3"/>
  <c r="R23" i="3" s="1"/>
  <c r="G23" i="3"/>
  <c r="I22" i="3"/>
  <c r="R22" i="3" s="1"/>
  <c r="G22" i="3"/>
  <c r="I21" i="3"/>
  <c r="R21" i="3" s="1"/>
  <c r="G21" i="3"/>
  <c r="R20" i="3"/>
  <c r="I20" i="3"/>
  <c r="G20" i="3"/>
  <c r="I19" i="3"/>
  <c r="R19" i="3" s="1"/>
  <c r="G19" i="3"/>
  <c r="I18" i="3"/>
  <c r="R18" i="3" s="1"/>
  <c r="G18" i="3"/>
  <c r="I17" i="3"/>
  <c r="R17" i="3" s="1"/>
  <c r="G17" i="3"/>
  <c r="R16" i="3"/>
  <c r="I16" i="3"/>
  <c r="G16" i="3"/>
  <c r="I15" i="3"/>
  <c r="R15" i="3" s="1"/>
  <c r="G15" i="3"/>
  <c r="I14" i="3"/>
  <c r="R14" i="3" s="1"/>
  <c r="G14" i="3"/>
  <c r="I13" i="3"/>
  <c r="R13" i="3" s="1"/>
  <c r="G13" i="3"/>
  <c r="I12" i="3"/>
  <c r="R12" i="3" s="1"/>
  <c r="G12" i="3"/>
  <c r="R11" i="3"/>
  <c r="I11" i="3"/>
  <c r="G11" i="3"/>
  <c r="I10" i="3"/>
  <c r="R10" i="3" s="1"/>
  <c r="G10" i="3"/>
  <c r="L9" i="3"/>
  <c r="G9" i="3"/>
  <c r="R19" i="6" l="1"/>
  <c r="R68" i="3"/>
  <c r="E68" i="3" s="1"/>
  <c r="L36" i="6"/>
  <c r="L47" i="6"/>
  <c r="R55" i="6"/>
  <c r="R47" i="6" s="1"/>
  <c r="L19" i="6"/>
  <c r="R58" i="6"/>
  <c r="E57" i="6" s="1"/>
  <c r="G57" i="6" s="1"/>
  <c r="E122" i="6"/>
  <c r="G123" i="6"/>
  <c r="E8" i="6"/>
  <c r="G149" i="6"/>
  <c r="E148" i="6"/>
  <c r="G148" i="6" s="1"/>
  <c r="G179" i="6"/>
  <c r="E178" i="6"/>
  <c r="G178" i="6" s="1"/>
  <c r="E72" i="6"/>
  <c r="G72" i="6" s="1"/>
  <c r="G73" i="6"/>
  <c r="E130" i="6"/>
  <c r="G131" i="6"/>
  <c r="G168" i="6"/>
  <c r="E167" i="6"/>
  <c r="L31" i="6"/>
  <c r="R31" i="6" s="1"/>
  <c r="I7" i="6"/>
  <c r="E35" i="6"/>
  <c r="G35" i="6" s="1"/>
  <c r="E81" i="6"/>
  <c r="G81" i="6" s="1"/>
  <c r="G82" i="6"/>
  <c r="L30" i="6"/>
  <c r="R30" i="6" s="1"/>
  <c r="R66" i="6"/>
  <c r="R65" i="6" s="1"/>
  <c r="R183" i="6"/>
  <c r="E183" i="6" s="1"/>
  <c r="G48" i="3"/>
  <c r="E47" i="3"/>
  <c r="G47" i="3" s="1"/>
  <c r="G105" i="3"/>
  <c r="E104" i="3"/>
  <c r="R9" i="3"/>
  <c r="E8" i="3" s="1"/>
  <c r="E41" i="3"/>
  <c r="G41" i="3" s="1"/>
  <c r="G42" i="3"/>
  <c r="G90" i="3"/>
  <c r="E87" i="3"/>
  <c r="G39" i="3"/>
  <c r="G44" i="3"/>
  <c r="E43" i="3"/>
  <c r="G43" i="3" s="1"/>
  <c r="R53" i="3"/>
  <c r="E53" i="3" s="1"/>
  <c r="G40" i="3"/>
  <c r="E46" i="3"/>
  <c r="G46" i="3" s="1"/>
  <c r="E98" i="3"/>
  <c r="R104" i="3"/>
  <c r="G183" i="6" l="1"/>
  <c r="E182" i="6"/>
  <c r="G182" i="6" s="1"/>
  <c r="E129" i="6"/>
  <c r="G129" i="6" s="1"/>
  <c r="G130" i="6"/>
  <c r="G8" i="6"/>
  <c r="E7" i="6"/>
  <c r="G167" i="6"/>
  <c r="E166" i="6"/>
  <c r="G166" i="6" s="1"/>
  <c r="R29" i="6"/>
  <c r="E29" i="6" s="1"/>
  <c r="G29" i="6" s="1"/>
  <c r="G122" i="6"/>
  <c r="E121" i="6"/>
  <c r="G121" i="6" s="1"/>
  <c r="G98" i="3"/>
  <c r="E97" i="3"/>
  <c r="G97" i="3" s="1"/>
  <c r="G104" i="3"/>
  <c r="E103" i="3"/>
  <c r="G103" i="3" s="1"/>
  <c r="E34" i="3"/>
  <c r="G34" i="3" s="1"/>
  <c r="E52" i="3"/>
  <c r="G52" i="3" s="1"/>
  <c r="G53" i="3"/>
  <c r="E51" i="3"/>
  <c r="G51" i="3" s="1"/>
  <c r="G87" i="3"/>
  <c r="E86" i="3"/>
  <c r="G86" i="3" s="1"/>
  <c r="E7" i="3"/>
  <c r="G8" i="3"/>
  <c r="G7" i="6" l="1"/>
  <c r="E6" i="6"/>
  <c r="G7" i="3"/>
  <c r="E6" i="3"/>
  <c r="V14" i="3"/>
  <c r="E5" i="6" l="1"/>
  <c r="G6" i="6"/>
  <c r="E5" i="3"/>
  <c r="G5" i="3" s="1"/>
  <c r="G6" i="3"/>
  <c r="G5" i="6" l="1"/>
  <c r="U5" i="6"/>
  <c r="V5" i="6" s="1"/>
  <c r="R121" i="6"/>
</calcChain>
</file>

<file path=xl/comments1.xml><?xml version="1.0" encoding="utf-8"?>
<comments xmlns="http://schemas.openxmlformats.org/spreadsheetml/2006/main">
  <authors>
    <author>백인정</author>
    <author>아동보육탐장</author>
    <author>정성식</author>
    <author>ok</author>
  </authors>
  <commentList>
    <comment ref="H8" authorId="0" shapeId="0">
      <text>
        <r>
          <rPr>
            <sz val="9"/>
            <color indexed="81"/>
            <rFont val="굴림"/>
            <family val="3"/>
            <charset val="129"/>
          </rPr>
          <t>인건비,퇴직금산출시트에서 호봉금액 확인하면 자동으로 가져옴.</t>
        </r>
      </text>
    </comment>
    <comment ref="H57" authorId="1" shapeId="0">
      <text>
        <r>
          <rPr>
            <sz val="10"/>
            <color indexed="81"/>
            <rFont val="굴림"/>
            <family val="3"/>
            <charset val="129"/>
          </rPr>
          <t>보수기준에 정하여지지않은 경비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H58" authorId="1" shapeId="0">
      <text>
        <r>
          <rPr>
            <sz val="10"/>
            <color indexed="81"/>
            <rFont val="굴림"/>
            <family val="3"/>
            <charset val="129"/>
          </rPr>
          <t>보수기준에 정하여지지않은 경비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C72" authorId="2" shapeId="0">
      <text>
        <r>
          <rPr>
            <b/>
            <sz val="9"/>
            <color indexed="81"/>
            <rFont val="굴림"/>
            <family val="3"/>
            <charset val="129"/>
          </rPr>
          <t>업무추진비 한도
-40인미만 480만원 
-40인이상 600만원
-100인이상 720만원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H73" authorId="1" shapeId="0">
      <text>
        <r>
          <rPr>
            <sz val="10"/>
            <color indexed="81"/>
            <rFont val="굴림"/>
            <family val="3"/>
            <charset val="129"/>
          </rPr>
          <t xml:space="preserve">대외적 업무관련 지출하는 금액(축의금,부의금,개원식, 각종 경조사비)
</t>
        </r>
      </text>
    </comment>
    <comment ref="H76" authorId="1" shapeId="0">
      <text>
        <r>
          <rPr>
            <sz val="10"/>
            <color indexed="81"/>
            <rFont val="굴림"/>
            <family val="3"/>
            <charset val="129"/>
          </rPr>
          <t xml:space="preserve">월정액으로 지급가능 합니다
</t>
        </r>
      </text>
    </comment>
    <comment ref="H78" authorId="1" shapeId="0">
      <text>
        <r>
          <rPr>
            <sz val="10"/>
            <color indexed="81"/>
            <rFont val="굴림"/>
            <family val="3"/>
            <charset val="129"/>
          </rPr>
          <t xml:space="preserve">관공서, 연합회 등
교육 및 회의,연찬회참석 실제 소요경비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H82" authorId="1" shapeId="0">
      <text>
        <r>
          <rPr>
            <sz val="9"/>
            <color indexed="81"/>
            <rFont val="굴림"/>
            <family val="3"/>
            <charset val="129"/>
          </rPr>
          <t xml:space="preserve"> </t>
        </r>
        <r>
          <rPr>
            <sz val="10"/>
            <color indexed="81"/>
            <rFont val="굴림"/>
            <family val="3"/>
            <charset val="129"/>
          </rPr>
          <t xml:space="preserve">관외(타시.도)출장
 - 세미나,각종교육
</t>
        </r>
      </text>
    </comment>
    <comment ref="H84" authorId="1" shapeId="0">
      <text>
        <r>
          <rPr>
            <sz val="10"/>
            <color indexed="81"/>
            <rFont val="굴림"/>
            <family val="3"/>
            <charset val="129"/>
          </rPr>
          <t xml:space="preserve">[소모품]사무용품구입비,환경정리,인쇄비,월간도서구입비,각종수수료,의약품구입,소규모물품구입비 등
</t>
        </r>
      </text>
    </comment>
    <comment ref="H116" authorId="3" shapeId="0">
      <text>
        <r>
          <rPr>
            <b/>
            <sz val="9"/>
            <color indexed="81"/>
            <rFont val="돋움"/>
            <family val="3"/>
            <charset val="129"/>
          </rPr>
          <t>시설직원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건강진단비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밖의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복리후생에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비용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상용의류비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급량비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운영경비로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경비</t>
        </r>
      </text>
    </comment>
    <comment ref="H180" authorId="3" shapeId="0">
      <text>
        <r>
          <rPr>
            <b/>
            <sz val="9"/>
            <color indexed="81"/>
            <rFont val="돋움"/>
            <family val="3"/>
            <charset val="129"/>
          </rPr>
          <t>장기용양기관의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안정적인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기관운영을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적립금
</t>
        </r>
      </text>
    </comment>
    <comment ref="H181" authorId="3" shapeId="0">
      <text>
        <r>
          <rPr>
            <b/>
            <sz val="9"/>
            <color indexed="81"/>
            <rFont val="돋움"/>
            <family val="3"/>
            <charset val="129"/>
          </rPr>
          <t>입소자에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시설이미지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개선을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시설환경개선준비금</t>
        </r>
      </text>
    </comment>
    <comment ref="H184" authorId="2" shapeId="0">
      <text>
        <r>
          <rPr>
            <sz val="9"/>
            <color indexed="81"/>
            <rFont val="굴림"/>
            <family val="3"/>
            <charset val="129"/>
          </rPr>
          <t>예산금액의 2%범위내에서 책정</t>
        </r>
      </text>
    </comment>
    <comment ref="H185" authorId="2" shapeId="0">
      <text>
        <r>
          <rPr>
            <sz val="9"/>
            <color indexed="81"/>
            <rFont val="굴림"/>
            <family val="3"/>
            <charset val="129"/>
          </rPr>
          <t>예산금액의 2%범위내에서 책정</t>
        </r>
      </text>
    </comment>
  </commentList>
</comments>
</file>

<file path=xl/comments2.xml><?xml version="1.0" encoding="utf-8"?>
<comments xmlns="http://schemas.openxmlformats.org/spreadsheetml/2006/main">
  <authors>
    <author>ok</author>
  </authors>
  <commentList>
    <comment ref="R30" authorId="0" shapeId="0">
      <text>
        <r>
          <rPr>
            <sz val="9"/>
            <color indexed="81"/>
            <rFont val="돋움"/>
            <family val="3"/>
            <charset val="129"/>
          </rPr>
          <t>수급자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의료비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기타비용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촉탁의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비용포함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<sst xmlns="http://schemas.openxmlformats.org/spreadsheetml/2006/main" count="1532" uniqueCount="559">
  <si>
    <t>2024년 세입.세출 예산서</t>
    <phoneticPr fontId="2" type="noConversion"/>
  </si>
  <si>
    <t>[요양원]</t>
    <phoneticPr fontId="2" type="noConversion"/>
  </si>
  <si>
    <t>대자연요양원</t>
    <phoneticPr fontId="2" type="noConversion"/>
  </si>
  <si>
    <t>2024년도 세입예산서</t>
    <phoneticPr fontId="7" type="noConversion"/>
  </si>
  <si>
    <t>대자연요양원</t>
  </si>
  <si>
    <t>(정원 : 99명)</t>
    <phoneticPr fontId="7" type="noConversion"/>
  </si>
  <si>
    <t>계정과목</t>
    <phoneticPr fontId="7" type="noConversion"/>
  </si>
  <si>
    <t>예산액</t>
    <phoneticPr fontId="7" type="noConversion"/>
  </si>
  <si>
    <t>전년도
예산액</t>
    <phoneticPr fontId="7" type="noConversion"/>
  </si>
  <si>
    <t>증감</t>
    <phoneticPr fontId="7" type="noConversion"/>
  </si>
  <si>
    <t>산 출  기 초</t>
    <phoneticPr fontId="7" type="noConversion"/>
  </si>
  <si>
    <t>관</t>
    <phoneticPr fontId="7" type="noConversion"/>
  </si>
  <si>
    <t>항</t>
    <phoneticPr fontId="7" type="noConversion"/>
  </si>
  <si>
    <t>목</t>
    <phoneticPr fontId="7" type="noConversion"/>
  </si>
  <si>
    <t>총액</t>
    <phoneticPr fontId="7" type="noConversion"/>
  </si>
  <si>
    <t>100 입소자부담금수입</t>
  </si>
  <si>
    <t>110 입소비용수입</t>
  </si>
  <si>
    <t>111 본인부담 수입</t>
  </si>
  <si>
    <t>명</t>
    <phoneticPr fontId="7" type="noConversion"/>
  </si>
  <si>
    <t>1등급(20%)</t>
    <phoneticPr fontId="7" type="noConversion"/>
  </si>
  <si>
    <t>원</t>
    <phoneticPr fontId="7" type="noConversion"/>
  </si>
  <si>
    <t>x</t>
    <phoneticPr fontId="7" type="noConversion"/>
  </si>
  <si>
    <t>월</t>
    <phoneticPr fontId="7" type="noConversion"/>
  </si>
  <si>
    <t>=</t>
    <phoneticPr fontId="7" type="noConversion"/>
  </si>
  <si>
    <t>일당 84,240</t>
    <phoneticPr fontId="2" type="noConversion"/>
  </si>
  <si>
    <t>1등급(12%)</t>
    <phoneticPr fontId="7" type="noConversion"/>
  </si>
  <si>
    <t>2등급(20%)</t>
    <phoneticPr fontId="7" type="noConversion"/>
  </si>
  <si>
    <t>일당 78,150</t>
    <phoneticPr fontId="2" type="noConversion"/>
  </si>
  <si>
    <t>2등급(12%)</t>
    <phoneticPr fontId="7" type="noConversion"/>
  </si>
  <si>
    <t>2등급(8%)</t>
    <phoneticPr fontId="7" type="noConversion"/>
  </si>
  <si>
    <t>2등급(0%)</t>
    <phoneticPr fontId="7" type="noConversion"/>
  </si>
  <si>
    <t>3등급(20%)</t>
    <phoneticPr fontId="7" type="noConversion"/>
  </si>
  <si>
    <t>일당 73,800</t>
    <phoneticPr fontId="2" type="noConversion"/>
  </si>
  <si>
    <t>3등급(12%)</t>
    <phoneticPr fontId="7" type="noConversion"/>
  </si>
  <si>
    <t>3등급(8%)</t>
    <phoneticPr fontId="7" type="noConversion"/>
  </si>
  <si>
    <t>3등급(0%)</t>
    <phoneticPr fontId="7" type="noConversion"/>
  </si>
  <si>
    <t>=</t>
    <phoneticPr fontId="7" type="noConversion"/>
  </si>
  <si>
    <t>4등급(20%)</t>
    <phoneticPr fontId="7" type="noConversion"/>
  </si>
  <si>
    <t>4등급(12%)</t>
    <phoneticPr fontId="7" type="noConversion"/>
  </si>
  <si>
    <t>4등급(8%)</t>
    <phoneticPr fontId="7" type="noConversion"/>
  </si>
  <si>
    <t>4등급(0%)</t>
    <phoneticPr fontId="7" type="noConversion"/>
  </si>
  <si>
    <t>화</t>
  </si>
  <si>
    <t>112 식재료 수입</t>
    <phoneticPr fontId="7" type="noConversion"/>
  </si>
  <si>
    <t>ㅇ 식재료수입(입소자)</t>
    <phoneticPr fontId="7" type="noConversion"/>
  </si>
  <si>
    <t>113 기타 수입</t>
    <phoneticPr fontId="7" type="noConversion"/>
  </si>
  <si>
    <t>ㅇ 상급침실이용료</t>
    <phoneticPr fontId="7" type="noConversion"/>
  </si>
  <si>
    <t>2인실 \150,000</t>
    <phoneticPr fontId="7" type="noConversion"/>
  </si>
  <si>
    <t>ㅇ 이비용비</t>
    <phoneticPr fontId="7" type="noConversion"/>
  </si>
  <si>
    <t>ㅇ 기타비급여수입</t>
    <phoneticPr fontId="7" type="noConversion"/>
  </si>
  <si>
    <t>회</t>
    <phoneticPr fontId="7" type="noConversion"/>
  </si>
  <si>
    <t>300 과년도수입</t>
    <phoneticPr fontId="7" type="noConversion"/>
  </si>
  <si>
    <t>310 과년도수입</t>
    <phoneticPr fontId="7" type="noConversion"/>
  </si>
  <si>
    <t>311 과년도수입</t>
    <phoneticPr fontId="7" type="noConversion"/>
  </si>
  <si>
    <t>ㅇ 과년도수입</t>
    <phoneticPr fontId="7" type="noConversion"/>
  </si>
  <si>
    <t>400 보조금수입</t>
    <phoneticPr fontId="7" type="noConversion"/>
  </si>
  <si>
    <t>410 국고보조금</t>
    <phoneticPr fontId="7" type="noConversion"/>
  </si>
  <si>
    <t>421 국고보조금</t>
    <phoneticPr fontId="7" type="noConversion"/>
  </si>
  <si>
    <t>420 시도보조금</t>
    <phoneticPr fontId="7" type="noConversion"/>
  </si>
  <si>
    <t>431 시도보조금</t>
    <phoneticPr fontId="7" type="noConversion"/>
  </si>
  <si>
    <t>430 시군구보조금</t>
    <phoneticPr fontId="7" type="noConversion"/>
  </si>
  <si>
    <t>441 시군구보조금</t>
    <phoneticPr fontId="7" type="noConversion"/>
  </si>
  <si>
    <t>ㅇ시군구보조금</t>
    <phoneticPr fontId="7" type="noConversion"/>
  </si>
  <si>
    <t>440 기타보조금수입</t>
    <phoneticPr fontId="7" type="noConversion"/>
  </si>
  <si>
    <t>451 기타보조금수입</t>
    <phoneticPr fontId="7" type="noConversion"/>
  </si>
  <si>
    <t>ㅇ기타보조금수입</t>
    <phoneticPr fontId="7" type="noConversion"/>
  </si>
  <si>
    <t>500 후원금수입</t>
    <phoneticPr fontId="7" type="noConversion"/>
  </si>
  <si>
    <t>510 후원금수입</t>
    <phoneticPr fontId="7" type="noConversion"/>
  </si>
  <si>
    <t>511 지정후원금</t>
    <phoneticPr fontId="7" type="noConversion"/>
  </si>
  <si>
    <t>ㅇ지정후원금</t>
    <phoneticPr fontId="7" type="noConversion"/>
  </si>
  <si>
    <t>512 비지정후원금</t>
    <phoneticPr fontId="7" type="noConversion"/>
  </si>
  <si>
    <t>ㅇ비지정후원금</t>
    <phoneticPr fontId="7" type="noConversion"/>
  </si>
  <si>
    <t>600 차입금</t>
    <phoneticPr fontId="7" type="noConversion"/>
  </si>
  <si>
    <t>610 차입금</t>
    <phoneticPr fontId="7" type="noConversion"/>
  </si>
  <si>
    <t>611 금융기관차입금</t>
    <phoneticPr fontId="7" type="noConversion"/>
  </si>
  <si>
    <t>ㅇ금융차입금</t>
    <phoneticPr fontId="7" type="noConversion"/>
  </si>
  <si>
    <t>612 기타차입금</t>
    <phoneticPr fontId="7" type="noConversion"/>
  </si>
  <si>
    <t>ㅇ기타차입금</t>
    <phoneticPr fontId="7" type="noConversion"/>
  </si>
  <si>
    <t>700 요양급여수입</t>
    <phoneticPr fontId="7" type="noConversion"/>
  </si>
  <si>
    <t>710 요양급여수입</t>
    <phoneticPr fontId="7" type="noConversion"/>
  </si>
  <si>
    <t>711 장기요양급여수입(인건비반영)</t>
    <phoneticPr fontId="7" type="noConversion"/>
  </si>
  <si>
    <t>711 장기요양급여수입(인건비미반영)</t>
    <phoneticPr fontId="7" type="noConversion"/>
  </si>
  <si>
    <t>712 가산금수입</t>
    <phoneticPr fontId="7" type="noConversion"/>
  </si>
  <si>
    <t>ㅇ가산금수입(인건비반영)</t>
    <phoneticPr fontId="7" type="noConversion"/>
  </si>
  <si>
    <t>ㅇ가산금수입(인건비미반영)</t>
    <phoneticPr fontId="7" type="noConversion"/>
  </si>
  <si>
    <t>800 전입금</t>
    <phoneticPr fontId="7" type="noConversion"/>
  </si>
  <si>
    <t>810 전입금</t>
    <phoneticPr fontId="7" type="noConversion"/>
  </si>
  <si>
    <t>811 법인전입금</t>
    <phoneticPr fontId="7" type="noConversion"/>
  </si>
  <si>
    <t>ㅇ 법인전입금</t>
    <phoneticPr fontId="7" type="noConversion"/>
  </si>
  <si>
    <t>812 법인전입금(후원금)</t>
    <phoneticPr fontId="7" type="noConversion"/>
  </si>
  <si>
    <t>ㅇ 법인전입금(후원금)</t>
    <phoneticPr fontId="7" type="noConversion"/>
  </si>
  <si>
    <t>813 기타전입금</t>
    <phoneticPr fontId="7" type="noConversion"/>
  </si>
  <si>
    <t>ㅇ 기타전입금</t>
    <phoneticPr fontId="7" type="noConversion"/>
  </si>
  <si>
    <t>814 기타전입금(후원금)</t>
    <phoneticPr fontId="7" type="noConversion"/>
  </si>
  <si>
    <t>ㅇ 기타전입금(후원금)</t>
    <phoneticPr fontId="7" type="noConversion"/>
  </si>
  <si>
    <t>900 이월금</t>
    <phoneticPr fontId="7" type="noConversion"/>
  </si>
  <si>
    <t>910 이월금</t>
    <phoneticPr fontId="7" type="noConversion"/>
  </si>
  <si>
    <t>911 전년도이월금</t>
    <phoneticPr fontId="7" type="noConversion"/>
  </si>
  <si>
    <t>ㅇ 전년도이월금</t>
    <phoneticPr fontId="7" type="noConversion"/>
  </si>
  <si>
    <t>912 전년도이월금(후원금)</t>
    <phoneticPr fontId="7" type="noConversion"/>
  </si>
  <si>
    <t>ㅇ 전년도이월금(후원금)</t>
    <phoneticPr fontId="7" type="noConversion"/>
  </si>
  <si>
    <t>913 전년도이월금(식재료비)</t>
    <phoneticPr fontId="7" type="noConversion"/>
  </si>
  <si>
    <t>ㅇ 전년도이월금(식재료비)</t>
    <phoneticPr fontId="7" type="noConversion"/>
  </si>
  <si>
    <t>1100 잡수입</t>
    <phoneticPr fontId="7" type="noConversion"/>
  </si>
  <si>
    <t>1010 잡수입</t>
    <phoneticPr fontId="7" type="noConversion"/>
  </si>
  <si>
    <t>1011 불용품매각대</t>
    <phoneticPr fontId="7" type="noConversion"/>
  </si>
  <si>
    <t>ㅇ 불용품매각대</t>
    <phoneticPr fontId="7" type="noConversion"/>
  </si>
  <si>
    <t>1012 기타예금이자수입</t>
    <phoneticPr fontId="7" type="noConversion"/>
  </si>
  <si>
    <t>ㅇ 예금이자</t>
    <phoneticPr fontId="7" type="noConversion"/>
  </si>
  <si>
    <t>1013 직원식재료비</t>
    <phoneticPr fontId="2" type="noConversion"/>
  </si>
  <si>
    <t>ㅇ 직원식재료수입</t>
    <phoneticPr fontId="7" type="noConversion"/>
  </si>
  <si>
    <t>1014 기타잡수입</t>
    <phoneticPr fontId="7" type="noConversion"/>
  </si>
  <si>
    <t>ㅇ 기타잡수입</t>
    <phoneticPr fontId="7" type="noConversion"/>
  </si>
  <si>
    <t>1200 적립금 및 준비금</t>
    <phoneticPr fontId="7" type="noConversion"/>
  </si>
  <si>
    <t>1210 운영충당금및환경개선준비금</t>
    <phoneticPr fontId="7" type="noConversion"/>
  </si>
  <si>
    <t>1111 운영충당적립금</t>
    <phoneticPr fontId="7" type="noConversion"/>
  </si>
  <si>
    <t xml:space="preserve"> ㅇ 운영충당적립금</t>
    <phoneticPr fontId="7" type="noConversion"/>
  </si>
  <si>
    <t>1112 시설환경개선준비금</t>
    <phoneticPr fontId="7" type="noConversion"/>
  </si>
  <si>
    <t xml:space="preserve"> ㅇ 시설환경개선금</t>
    <phoneticPr fontId="7" type="noConversion"/>
  </si>
  <si>
    <t>예산총칙</t>
    <phoneticPr fontId="2" type="noConversion"/>
  </si>
  <si>
    <t>* 제1조 : 2024년 세입.세출 예산 총액은 다음과 같다.</t>
    <phoneticPr fontId="2" type="noConversion"/>
  </si>
  <si>
    <t>구분</t>
    <phoneticPr fontId="2" type="noConversion"/>
  </si>
  <si>
    <t>세입.세출 예산 총액</t>
    <phoneticPr fontId="2" type="noConversion"/>
  </si>
  <si>
    <t>세입예산액</t>
    <phoneticPr fontId="2" type="noConversion"/>
  </si>
  <si>
    <t>세출예산액</t>
    <phoneticPr fontId="2" type="noConversion"/>
  </si>
  <si>
    <t>증감</t>
    <phoneticPr fontId="2" type="noConversion"/>
  </si>
  <si>
    <t>시설회계
노인사업비</t>
    <phoneticPr fontId="2" type="noConversion"/>
  </si>
  <si>
    <t>* 제2조 : 세입,세출예산의 명세는 별첨"세입-세출예산"과 같다</t>
    <phoneticPr fontId="2" type="noConversion"/>
  </si>
  <si>
    <t xml:space="preserve">*제3조 : 2024년도 일시 차입금은 </t>
    <phoneticPr fontId="2" type="noConversion"/>
  </si>
  <si>
    <t>원 한도내에서 일시 차입할 수 있다.</t>
    <phoneticPr fontId="2" type="noConversion"/>
  </si>
  <si>
    <t xml:space="preserve">*제4조 "일반 회계 예비비는  </t>
    <phoneticPr fontId="2" type="noConversion"/>
  </si>
  <si>
    <t>원으로 한다.</t>
    <phoneticPr fontId="2" type="noConversion"/>
  </si>
  <si>
    <r>
      <t>2024년 세입</t>
    </r>
    <r>
      <rPr>
        <b/>
        <sz val="24"/>
        <color indexed="8"/>
        <rFont val="MS Gothic"/>
        <family val="3"/>
        <charset val="128"/>
      </rPr>
      <t>․</t>
    </r>
    <r>
      <rPr>
        <b/>
        <sz val="24"/>
        <color indexed="8"/>
        <rFont val="굴림체"/>
        <family val="3"/>
        <charset val="129"/>
      </rPr>
      <t>세출예산 총괄표</t>
    </r>
    <phoneticPr fontId="7" type="noConversion"/>
  </si>
  <si>
    <t>(단위: 천원)</t>
    <phoneticPr fontId="2" type="noConversion"/>
  </si>
  <si>
    <t>세입</t>
    <phoneticPr fontId="2" type="noConversion"/>
  </si>
  <si>
    <t>세출</t>
    <phoneticPr fontId="2" type="noConversion"/>
  </si>
  <si>
    <t>구분</t>
    <phoneticPr fontId="2" type="noConversion"/>
  </si>
  <si>
    <t>예산액</t>
    <phoneticPr fontId="2" type="noConversion"/>
  </si>
  <si>
    <t>전년도
예산액</t>
    <phoneticPr fontId="2" type="noConversion"/>
  </si>
  <si>
    <t>증.감</t>
    <phoneticPr fontId="2" type="noConversion"/>
  </si>
  <si>
    <t>증.감</t>
    <phoneticPr fontId="2" type="noConversion"/>
  </si>
  <si>
    <t>총계</t>
    <phoneticPr fontId="2" type="noConversion"/>
  </si>
  <si>
    <t>총계</t>
    <phoneticPr fontId="2" type="noConversion"/>
  </si>
  <si>
    <t>입소자
부담금수입</t>
    <phoneticPr fontId="7" type="noConversion"/>
  </si>
  <si>
    <t>사 무 비</t>
    <phoneticPr fontId="7" type="noConversion"/>
  </si>
  <si>
    <t>과년도수입</t>
  </si>
  <si>
    <t>재산조성비</t>
    <phoneticPr fontId="7" type="noConversion"/>
  </si>
  <si>
    <t>보조금수입</t>
    <phoneticPr fontId="7" type="noConversion"/>
  </si>
  <si>
    <t>사 업 비</t>
    <phoneticPr fontId="7" type="noConversion"/>
  </si>
  <si>
    <t>후원금수입</t>
    <phoneticPr fontId="7" type="noConversion"/>
  </si>
  <si>
    <t>전 출 금</t>
  </si>
  <si>
    <t>차입금</t>
    <phoneticPr fontId="7" type="noConversion"/>
  </si>
  <si>
    <t>과년도지출</t>
  </si>
  <si>
    <t>요양급여
수입</t>
    <phoneticPr fontId="7" type="noConversion"/>
  </si>
  <si>
    <t>부채상환금</t>
    <phoneticPr fontId="7" type="noConversion"/>
  </si>
  <si>
    <t>전입금</t>
    <phoneticPr fontId="7" type="noConversion"/>
  </si>
  <si>
    <t>잡 지 출</t>
    <phoneticPr fontId="7" type="noConversion"/>
  </si>
  <si>
    <t>이 월 금</t>
    <phoneticPr fontId="7" type="noConversion"/>
  </si>
  <si>
    <t>예 비 비</t>
    <phoneticPr fontId="7" type="noConversion"/>
  </si>
  <si>
    <t>잡 수 입</t>
    <phoneticPr fontId="7" type="noConversion"/>
  </si>
  <si>
    <t>적 립 금</t>
    <phoneticPr fontId="7" type="noConversion"/>
  </si>
  <si>
    <t>노인돌봄
서비스수입</t>
    <phoneticPr fontId="7" type="noConversion"/>
  </si>
  <si>
    <t>준 비 금</t>
    <phoneticPr fontId="7" type="noConversion"/>
  </si>
  <si>
    <t>2024년도 세출예산서</t>
    <phoneticPr fontId="7" type="noConversion"/>
  </si>
  <si>
    <t>(정원 : 99명)</t>
    <phoneticPr fontId="7" type="noConversion"/>
  </si>
  <si>
    <t>계정과목</t>
    <phoneticPr fontId="7" type="noConversion"/>
  </si>
  <si>
    <t>예산액</t>
    <phoneticPr fontId="7" type="noConversion"/>
  </si>
  <si>
    <t>전년도
예산액</t>
    <phoneticPr fontId="7" type="noConversion"/>
  </si>
  <si>
    <t>증감</t>
    <phoneticPr fontId="7" type="noConversion"/>
  </si>
  <si>
    <t>산 출  기 초</t>
    <phoneticPr fontId="7" type="noConversion"/>
  </si>
  <si>
    <t>관</t>
    <phoneticPr fontId="7" type="noConversion"/>
  </si>
  <si>
    <t>항</t>
    <phoneticPr fontId="7" type="noConversion"/>
  </si>
  <si>
    <t>목</t>
    <phoneticPr fontId="7" type="noConversion"/>
  </si>
  <si>
    <t>세입</t>
    <phoneticPr fontId="2" type="noConversion"/>
  </si>
  <si>
    <t>세출</t>
    <phoneticPr fontId="2" type="noConversion"/>
  </si>
  <si>
    <t>차이</t>
    <phoneticPr fontId="2" type="noConversion"/>
  </si>
  <si>
    <t>총    계</t>
    <phoneticPr fontId="7" type="noConversion"/>
  </si>
  <si>
    <t>100 사무비</t>
    <phoneticPr fontId="7" type="noConversion"/>
  </si>
  <si>
    <t>월 사용한도</t>
    <phoneticPr fontId="7" type="noConversion"/>
  </si>
  <si>
    <t>년간</t>
    <phoneticPr fontId="7" type="noConversion"/>
  </si>
  <si>
    <t>110 인건비</t>
    <phoneticPr fontId="7" type="noConversion"/>
  </si>
  <si>
    <t>총 직원수</t>
    <phoneticPr fontId="7" type="noConversion"/>
  </si>
  <si>
    <t>111 급여</t>
    <phoneticPr fontId="7" type="noConversion"/>
  </si>
  <si>
    <t>인건비(직접비)</t>
    <phoneticPr fontId="7" type="noConversion"/>
  </si>
  <si>
    <t>명</t>
    <phoneticPr fontId="7" type="noConversion"/>
  </si>
  <si>
    <t>사회복지사1</t>
    <phoneticPr fontId="7" type="noConversion"/>
  </si>
  <si>
    <t>원</t>
    <phoneticPr fontId="2" type="noConversion"/>
  </si>
  <si>
    <t>x</t>
    <phoneticPr fontId="7" type="noConversion"/>
  </si>
  <si>
    <t>명</t>
    <phoneticPr fontId="2" type="noConversion"/>
  </si>
  <si>
    <t>x</t>
    <phoneticPr fontId="7" type="noConversion"/>
  </si>
  <si>
    <t>월</t>
    <phoneticPr fontId="2" type="noConversion"/>
  </si>
  <si>
    <t>=</t>
    <phoneticPr fontId="7" type="noConversion"/>
  </si>
  <si>
    <t>사회복지사2</t>
    <phoneticPr fontId="7" type="noConversion"/>
  </si>
  <si>
    <t>원</t>
    <phoneticPr fontId="7" type="noConversion"/>
  </si>
  <si>
    <t>x</t>
    <phoneticPr fontId="7" type="noConversion"/>
  </si>
  <si>
    <t>x</t>
    <phoneticPr fontId="7" type="noConversion"/>
  </si>
  <si>
    <t>월</t>
  </si>
  <si>
    <t>=</t>
    <phoneticPr fontId="7" type="noConversion"/>
  </si>
  <si>
    <t>사회복지사3</t>
  </si>
  <si>
    <t>원</t>
    <phoneticPr fontId="7" type="noConversion"/>
  </si>
  <si>
    <t>x</t>
    <phoneticPr fontId="7" type="noConversion"/>
  </si>
  <si>
    <t>명</t>
    <phoneticPr fontId="7" type="noConversion"/>
  </si>
  <si>
    <t>x</t>
    <phoneticPr fontId="7" type="noConversion"/>
  </si>
  <si>
    <t>간호조무사1</t>
    <phoneticPr fontId="7" type="noConversion"/>
  </si>
  <si>
    <t>원</t>
    <phoneticPr fontId="7" type="noConversion"/>
  </si>
  <si>
    <t>명</t>
    <phoneticPr fontId="7" type="noConversion"/>
  </si>
  <si>
    <t>x</t>
    <phoneticPr fontId="7" type="noConversion"/>
  </si>
  <si>
    <t>=</t>
    <phoneticPr fontId="7" type="noConversion"/>
  </si>
  <si>
    <t>간호조무사2</t>
    <phoneticPr fontId="7" type="noConversion"/>
  </si>
  <si>
    <t>원</t>
    <phoneticPr fontId="7" type="noConversion"/>
  </si>
  <si>
    <t>=</t>
    <phoneticPr fontId="7" type="noConversion"/>
  </si>
  <si>
    <t>물리치료사</t>
    <phoneticPr fontId="7" type="noConversion"/>
  </si>
  <si>
    <t>원</t>
    <phoneticPr fontId="7" type="noConversion"/>
  </si>
  <si>
    <t>명</t>
    <phoneticPr fontId="7" type="noConversion"/>
  </si>
  <si>
    <t>월</t>
    <phoneticPr fontId="7" type="noConversion"/>
  </si>
  <si>
    <t>요양보호사(교대)</t>
    <phoneticPr fontId="7" type="noConversion"/>
  </si>
  <si>
    <t>명</t>
    <phoneticPr fontId="7" type="noConversion"/>
  </si>
  <si>
    <t>=</t>
    <phoneticPr fontId="7" type="noConversion"/>
  </si>
  <si>
    <t>요양보호사(팀장)</t>
    <phoneticPr fontId="2" type="noConversion"/>
  </si>
  <si>
    <t>원</t>
    <phoneticPr fontId="2" type="noConversion"/>
  </si>
  <si>
    <t>월</t>
    <phoneticPr fontId="2" type="noConversion"/>
  </si>
  <si>
    <t>=</t>
    <phoneticPr fontId="7" type="noConversion"/>
  </si>
  <si>
    <t>요양보호사(주야간)</t>
    <phoneticPr fontId="7" type="noConversion"/>
  </si>
  <si>
    <t>명</t>
    <phoneticPr fontId="7" type="noConversion"/>
  </si>
  <si>
    <t>x</t>
    <phoneticPr fontId="7" type="noConversion"/>
  </si>
  <si>
    <t>인건비(간접비)</t>
    <phoneticPr fontId="7" type="noConversion"/>
  </si>
  <si>
    <t>명</t>
    <phoneticPr fontId="7" type="noConversion"/>
  </si>
  <si>
    <t>시설장</t>
    <phoneticPr fontId="7" type="noConversion"/>
  </si>
  <si>
    <t>원</t>
    <phoneticPr fontId="7" type="noConversion"/>
  </si>
  <si>
    <t>x</t>
    <phoneticPr fontId="7" type="noConversion"/>
  </si>
  <si>
    <t>명</t>
    <phoneticPr fontId="7" type="noConversion"/>
  </si>
  <si>
    <t>x</t>
    <phoneticPr fontId="7" type="noConversion"/>
  </si>
  <si>
    <t>사무국장</t>
    <phoneticPr fontId="7" type="noConversion"/>
  </si>
  <si>
    <t>x</t>
    <phoneticPr fontId="7" type="noConversion"/>
  </si>
  <si>
    <t>명</t>
    <phoneticPr fontId="7" type="noConversion"/>
  </si>
  <si>
    <t>x</t>
    <phoneticPr fontId="7" type="noConversion"/>
  </si>
  <si>
    <t>=</t>
    <phoneticPr fontId="7" type="noConversion"/>
  </si>
  <si>
    <t>영양사</t>
    <phoneticPr fontId="7" type="noConversion"/>
  </si>
  <si>
    <t>x</t>
    <phoneticPr fontId="7" type="noConversion"/>
  </si>
  <si>
    <t>=</t>
    <phoneticPr fontId="7" type="noConversion"/>
  </si>
  <si>
    <t>조리원1</t>
    <phoneticPr fontId="7" type="noConversion"/>
  </si>
  <si>
    <t>원</t>
    <phoneticPr fontId="7" type="noConversion"/>
  </si>
  <si>
    <t>x</t>
    <phoneticPr fontId="7" type="noConversion"/>
  </si>
  <si>
    <t>=</t>
    <phoneticPr fontId="7" type="noConversion"/>
  </si>
  <si>
    <t>조리원2</t>
    <phoneticPr fontId="2" type="noConversion"/>
  </si>
  <si>
    <t>원</t>
    <phoneticPr fontId="7" type="noConversion"/>
  </si>
  <si>
    <t>명</t>
    <phoneticPr fontId="7" type="noConversion"/>
  </si>
  <si>
    <t>월</t>
    <phoneticPr fontId="2" type="noConversion"/>
  </si>
  <si>
    <t>사무원</t>
    <phoneticPr fontId="7" type="noConversion"/>
  </si>
  <si>
    <t>원</t>
    <phoneticPr fontId="7" type="noConversion"/>
  </si>
  <si>
    <t>x</t>
    <phoneticPr fontId="7" type="noConversion"/>
  </si>
  <si>
    <t>=</t>
    <phoneticPr fontId="7" type="noConversion"/>
  </si>
  <si>
    <t>위생원</t>
    <phoneticPr fontId="7" type="noConversion"/>
  </si>
  <si>
    <t>명</t>
    <phoneticPr fontId="7" type="noConversion"/>
  </si>
  <si>
    <t>월</t>
    <phoneticPr fontId="7" type="noConversion"/>
  </si>
  <si>
    <t>관리인</t>
    <phoneticPr fontId="7" type="noConversion"/>
  </si>
  <si>
    <t>월</t>
    <phoneticPr fontId="7" type="noConversion"/>
  </si>
  <si>
    <t>합계</t>
    <phoneticPr fontId="7" type="noConversion"/>
  </si>
  <si>
    <t>112 상여금</t>
    <phoneticPr fontId="7" type="noConversion"/>
  </si>
  <si>
    <t>ㅇ 상여금</t>
    <phoneticPr fontId="7" type="noConversion"/>
  </si>
  <si>
    <t>직접인건비</t>
    <phoneticPr fontId="7" type="noConversion"/>
  </si>
  <si>
    <t xml:space="preserve">  -  상여금(직접인건비)</t>
    <phoneticPr fontId="7" type="noConversion"/>
  </si>
  <si>
    <t>회</t>
    <phoneticPr fontId="7" type="noConversion"/>
  </si>
  <si>
    <t>=</t>
    <phoneticPr fontId="7" type="noConversion"/>
  </si>
  <si>
    <t>간접인건비</t>
    <phoneticPr fontId="7" type="noConversion"/>
  </si>
  <si>
    <t xml:space="preserve">  -  상여금(간접인건비)</t>
    <phoneticPr fontId="7" type="noConversion"/>
  </si>
  <si>
    <t>원</t>
    <phoneticPr fontId="7" type="noConversion"/>
  </si>
  <si>
    <t>회</t>
    <phoneticPr fontId="7" type="noConversion"/>
  </si>
  <si>
    <t>113 일용잡급</t>
    <phoneticPr fontId="7" type="noConversion"/>
  </si>
  <si>
    <t>ㅇ 일용잡급</t>
    <phoneticPr fontId="7" type="noConversion"/>
  </si>
  <si>
    <t xml:space="preserve">  - 일용잡급(간접비)</t>
    <phoneticPr fontId="7" type="noConversion"/>
  </si>
  <si>
    <t xml:space="preserve">  - 일용잡급(직접비)</t>
    <phoneticPr fontId="7" type="noConversion"/>
  </si>
  <si>
    <t>원</t>
    <phoneticPr fontId="7" type="noConversion"/>
  </si>
  <si>
    <t>115 퇴직금및 퇴직적립금</t>
    <phoneticPr fontId="7" type="noConversion"/>
  </si>
  <si>
    <t>ㅇ 퇴직적립금</t>
    <phoneticPr fontId="7" type="noConversion"/>
  </si>
  <si>
    <t xml:space="preserve"> - 퇴직적립금(직접비)</t>
    <phoneticPr fontId="7" type="noConversion"/>
  </si>
  <si>
    <t>사회복지사1</t>
    <phoneticPr fontId="2" type="noConversion"/>
  </si>
  <si>
    <t>／</t>
    <phoneticPr fontId="7" type="noConversion"/>
  </si>
  <si>
    <t>=</t>
    <phoneticPr fontId="7" type="noConversion"/>
  </si>
  <si>
    <t>간호조무사1</t>
    <phoneticPr fontId="7" type="noConversion"/>
  </si>
  <si>
    <t>원</t>
    <phoneticPr fontId="7" type="noConversion"/>
  </si>
  <si>
    <t>x</t>
    <phoneticPr fontId="7" type="noConversion"/>
  </si>
  <si>
    <t>명</t>
    <phoneticPr fontId="7" type="noConversion"/>
  </si>
  <si>
    <t>／</t>
    <phoneticPr fontId="7" type="noConversion"/>
  </si>
  <si>
    <t>원</t>
    <phoneticPr fontId="7" type="noConversion"/>
  </si>
  <si>
    <t>x</t>
    <phoneticPr fontId="7" type="noConversion"/>
  </si>
  <si>
    <t>／</t>
    <phoneticPr fontId="7" type="noConversion"/>
  </si>
  <si>
    <t>월</t>
    <phoneticPr fontId="7" type="noConversion"/>
  </si>
  <si>
    <t>=</t>
    <phoneticPr fontId="7" type="noConversion"/>
  </si>
  <si>
    <t>물리치료사</t>
    <phoneticPr fontId="7" type="noConversion"/>
  </si>
  <si>
    <t>명</t>
    <phoneticPr fontId="7" type="noConversion"/>
  </si>
  <si>
    <t>／</t>
    <phoneticPr fontId="7" type="noConversion"/>
  </si>
  <si>
    <t>요양보호사(교대)</t>
    <phoneticPr fontId="7" type="noConversion"/>
  </si>
  <si>
    <t>／</t>
    <phoneticPr fontId="7" type="noConversion"/>
  </si>
  <si>
    <t>=</t>
    <phoneticPr fontId="7" type="noConversion"/>
  </si>
  <si>
    <t>요양보호사(팀장)</t>
    <phoneticPr fontId="7" type="noConversion"/>
  </si>
  <si>
    <t>원</t>
    <phoneticPr fontId="7" type="noConversion"/>
  </si>
  <si>
    <t>／</t>
    <phoneticPr fontId="7" type="noConversion"/>
  </si>
  <si>
    <t>월</t>
    <phoneticPr fontId="7" type="noConversion"/>
  </si>
  <si>
    <t>=</t>
    <phoneticPr fontId="7" type="noConversion"/>
  </si>
  <si>
    <t>요양보호사(주야간)</t>
    <phoneticPr fontId="7" type="noConversion"/>
  </si>
  <si>
    <t>원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</si>
  <si>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</si>
  <si>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</si>
  <si>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</si>
  <si>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 xml:space="preserve"> - 퇴직적립금(간접비)</t>
    <phoneticPr fontId="7" type="noConversion"/>
  </si>
  <si>
    <t>시설장</t>
    <phoneticPr fontId="7" type="noConversion"/>
  </si>
  <si>
    <t>／</t>
    <phoneticPr fontId="7" type="noConversion"/>
  </si>
  <si>
    <t>월</t>
    <phoneticPr fontId="7" type="noConversion"/>
  </si>
  <si>
    <t>사무국장</t>
    <phoneticPr fontId="7" type="noConversion"/>
  </si>
  <si>
    <t>영양사</t>
    <phoneticPr fontId="7" type="noConversion"/>
  </si>
  <si>
    <t>원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</si>
  <si>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</si>
  <si>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</si>
  <si>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</si>
  <si>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조리원1</t>
    <phoneticPr fontId="2" type="noConversion"/>
  </si>
  <si>
    <t>원</t>
    <phoneticPr fontId="2" type="noConversion"/>
  </si>
  <si>
    <t>명</t>
    <phoneticPr fontId="7" type="noConversion"/>
  </si>
  <si>
    <t>월</t>
    <phoneticPr fontId="7" type="noConversion"/>
  </si>
  <si>
    <t>조리원2</t>
    <phoneticPr fontId="7" type="noConversion"/>
  </si>
  <si>
    <t>사무원</t>
    <phoneticPr fontId="7" type="noConversion"/>
  </si>
  <si>
    <t>원</t>
    <phoneticPr fontId="7" type="noConversion"/>
  </si>
  <si>
    <t>x</t>
    <phoneticPr fontId="7" type="noConversion"/>
  </si>
  <si>
    <t>／</t>
    <phoneticPr fontId="7" type="noConversion"/>
  </si>
  <si>
    <t>위생원</t>
    <phoneticPr fontId="7" type="noConversion"/>
  </si>
  <si>
    <t>관리인</t>
    <phoneticPr fontId="7" type="noConversion"/>
  </si>
  <si>
    <t>=</t>
    <phoneticPr fontId="7" type="noConversion"/>
  </si>
  <si>
    <t>116 사회보험부담</t>
    <phoneticPr fontId="7" type="noConversion"/>
  </si>
  <si>
    <t>사회보험료 법인부담금</t>
    <phoneticPr fontId="7" type="noConversion"/>
  </si>
  <si>
    <t>A. 직접인건비 4대보험료</t>
    <phoneticPr fontId="7" type="noConversion"/>
  </si>
  <si>
    <t>대장인원수</t>
    <phoneticPr fontId="7" type="noConversion"/>
  </si>
  <si>
    <t>ㅇ 건강보험</t>
  </si>
  <si>
    <t>원</t>
    <phoneticPr fontId="7" type="noConversion"/>
  </si>
  <si>
    <t>x</t>
    <phoneticPr fontId="7" type="noConversion"/>
  </si>
  <si>
    <t>=</t>
    <phoneticPr fontId="7" type="noConversion"/>
  </si>
  <si>
    <t>ㅇ 장기요양</t>
  </si>
  <si>
    <t>ㅇ 고용보험</t>
  </si>
  <si>
    <t>=</t>
    <phoneticPr fontId="7" type="noConversion"/>
  </si>
  <si>
    <t>ㅇ 산재보험</t>
  </si>
  <si>
    <t>ㅇ 국민연금</t>
  </si>
  <si>
    <t>B. 간접인건비 4대보험료</t>
    <phoneticPr fontId="7" type="noConversion"/>
  </si>
  <si>
    <t>대장인원수</t>
    <phoneticPr fontId="7" type="noConversion"/>
  </si>
  <si>
    <t>ㅇ 건강보험</t>
    <phoneticPr fontId="7" type="noConversion"/>
  </si>
  <si>
    <t>원</t>
    <phoneticPr fontId="7" type="noConversion"/>
  </si>
  <si>
    <t>x</t>
    <phoneticPr fontId="7" type="noConversion"/>
  </si>
  <si>
    <t>월</t>
    <phoneticPr fontId="7" type="noConversion"/>
  </si>
  <si>
    <t>=</t>
    <phoneticPr fontId="7" type="noConversion"/>
  </si>
  <si>
    <t>ㅇ 장기요양</t>
    <phoneticPr fontId="7" type="noConversion"/>
  </si>
  <si>
    <t>x</t>
    <phoneticPr fontId="7" type="noConversion"/>
  </si>
  <si>
    <t>ㅇ  고용보험</t>
  </si>
  <si>
    <t>ㅇ  산재보험</t>
  </si>
  <si>
    <t>x</t>
    <phoneticPr fontId="7" type="noConversion"/>
  </si>
  <si>
    <t>x</t>
    <phoneticPr fontId="7" type="noConversion"/>
  </si>
  <si>
    <t>=</t>
    <phoneticPr fontId="7" type="noConversion"/>
  </si>
  <si>
    <t>ㅇ  국민연금</t>
  </si>
  <si>
    <t>120 업무추진비</t>
    <phoneticPr fontId="7" type="noConversion"/>
  </si>
  <si>
    <t>121 기관운영비</t>
    <phoneticPr fontId="7" type="noConversion"/>
  </si>
  <si>
    <t>ㅇ 기관운영비</t>
    <phoneticPr fontId="7" type="noConversion"/>
  </si>
  <si>
    <t xml:space="preserve"> -  유관기관 관련</t>
    <phoneticPr fontId="7" type="noConversion"/>
  </si>
  <si>
    <t xml:space="preserve"> </t>
    <phoneticPr fontId="7" type="noConversion"/>
  </si>
  <si>
    <t xml:space="preserve"> </t>
    <phoneticPr fontId="7" type="noConversion"/>
  </si>
  <si>
    <t>122 직책보조비</t>
    <phoneticPr fontId="7" type="noConversion"/>
  </si>
  <si>
    <t>ㅇ 직급보조비</t>
    <phoneticPr fontId="7" type="noConversion"/>
  </si>
  <si>
    <t>=</t>
    <phoneticPr fontId="7" type="noConversion"/>
  </si>
  <si>
    <t xml:space="preserve"> - 시설장 </t>
    <phoneticPr fontId="7" type="noConversion"/>
  </si>
  <si>
    <t>명</t>
    <phoneticPr fontId="7" type="noConversion"/>
  </si>
  <si>
    <t>123 회의비</t>
    <phoneticPr fontId="7" type="noConversion"/>
  </si>
  <si>
    <t>ㅇ 각종 교육 및 회의참석 소요 경비</t>
    <phoneticPr fontId="7" type="noConversion"/>
  </si>
  <si>
    <t xml:space="preserve"> - 운영위원회 및 이사회회의</t>
    <phoneticPr fontId="7" type="noConversion"/>
  </si>
  <si>
    <t xml:space="preserve"> </t>
    <phoneticPr fontId="7" type="noConversion"/>
  </si>
  <si>
    <t xml:space="preserve"> </t>
    <phoneticPr fontId="7" type="noConversion"/>
  </si>
  <si>
    <t xml:space="preserve"> </t>
    <phoneticPr fontId="7" type="noConversion"/>
  </si>
  <si>
    <t>회</t>
    <phoneticPr fontId="7" type="noConversion"/>
  </si>
  <si>
    <t xml:space="preserve"> - 회의 참석 및 교육 </t>
    <phoneticPr fontId="7" type="noConversion"/>
  </si>
  <si>
    <t>회</t>
    <phoneticPr fontId="7" type="noConversion"/>
  </si>
  <si>
    <t>130 운영비</t>
    <phoneticPr fontId="7" type="noConversion"/>
  </si>
  <si>
    <t>131 여비</t>
    <phoneticPr fontId="7" type="noConversion"/>
  </si>
  <si>
    <t>ㅇ 기타여비</t>
    <phoneticPr fontId="7" type="noConversion"/>
  </si>
  <si>
    <t xml:space="preserve"> - 여비(출장,세미나, 각종교육 ) </t>
    <phoneticPr fontId="7" type="noConversion"/>
  </si>
  <si>
    <t xml:space="preserve">132 수용비 및    </t>
    <phoneticPr fontId="7" type="noConversion"/>
  </si>
  <si>
    <t>ㅇ 수용비 및 수수료</t>
    <phoneticPr fontId="7" type="noConversion"/>
  </si>
  <si>
    <t>수수료</t>
  </si>
  <si>
    <t>정수기,비대,공기청청기렌탈료</t>
    <phoneticPr fontId="7" type="noConversion"/>
  </si>
  <si>
    <t>원</t>
    <phoneticPr fontId="7" type="noConversion"/>
  </si>
  <si>
    <t xml:space="preserve"> </t>
    <phoneticPr fontId="7" type="noConversion"/>
  </si>
  <si>
    <t>캡스</t>
    <phoneticPr fontId="7" type="noConversion"/>
  </si>
  <si>
    <t xml:space="preserve"> </t>
    <phoneticPr fontId="7" type="noConversion"/>
  </si>
  <si>
    <t xml:space="preserve"> </t>
    <phoneticPr fontId="7" type="noConversion"/>
  </si>
  <si>
    <t>방역비</t>
    <phoneticPr fontId="7" type="noConversion"/>
  </si>
  <si>
    <t>전기안전관리비</t>
    <phoneticPr fontId="7" type="noConversion"/>
  </si>
  <si>
    <t xml:space="preserve"> </t>
    <phoneticPr fontId="7" type="noConversion"/>
  </si>
  <si>
    <t>우리OA(프린터기)</t>
    <phoneticPr fontId="7" type="noConversion"/>
  </si>
  <si>
    <t>케어포 사용료</t>
    <phoneticPr fontId="7" type="noConversion"/>
  </si>
  <si>
    <t>전기설비검사비</t>
    <phoneticPr fontId="7" type="noConversion"/>
  </si>
  <si>
    <t>원</t>
    <phoneticPr fontId="7" type="noConversion"/>
  </si>
  <si>
    <t>세무회계 수수료</t>
    <phoneticPr fontId="7" type="noConversion"/>
  </si>
  <si>
    <t>엘리베이터 점검비</t>
    <phoneticPr fontId="7" type="noConversion"/>
  </si>
  <si>
    <t>식기세척기 세제</t>
    <phoneticPr fontId="7" type="noConversion"/>
  </si>
  <si>
    <t>소방작동점검</t>
    <phoneticPr fontId="7" type="noConversion"/>
  </si>
  <si>
    <t>실내공기질 검사</t>
    <phoneticPr fontId="7" type="noConversion"/>
  </si>
  <si>
    <t>=</t>
    <phoneticPr fontId="7" type="noConversion"/>
  </si>
  <si>
    <t>기타수수료</t>
    <phoneticPr fontId="7" type="noConversion"/>
  </si>
  <si>
    <t>x</t>
    <phoneticPr fontId="7" type="noConversion"/>
  </si>
  <si>
    <t>프로그램 사업</t>
    <phoneticPr fontId="7" type="noConversion"/>
  </si>
  <si>
    <t>기타</t>
    <phoneticPr fontId="7" type="noConversion"/>
  </si>
  <si>
    <t>기타소모품</t>
    <phoneticPr fontId="7" type="noConversion"/>
  </si>
  <si>
    <t>광고비</t>
    <phoneticPr fontId="7" type="noConversion"/>
  </si>
  <si>
    <t>133 공공요금및</t>
    <phoneticPr fontId="7" type="noConversion"/>
  </si>
  <si>
    <t>ㅇ 공공요금 및 제세공과금</t>
    <phoneticPr fontId="7" type="noConversion"/>
  </si>
  <si>
    <t xml:space="preserve">     제세공과금</t>
    <phoneticPr fontId="7" type="noConversion"/>
  </si>
  <si>
    <t>상하수도비</t>
    <phoneticPr fontId="7" type="noConversion"/>
  </si>
  <si>
    <t>전기세</t>
  </si>
  <si>
    <t>가스비</t>
  </si>
  <si>
    <t>통신비</t>
    <phoneticPr fontId="7" type="noConversion"/>
  </si>
  <si>
    <t>협회비</t>
    <phoneticPr fontId="7" type="noConversion"/>
  </si>
  <si>
    <t>배상책임보험료</t>
    <phoneticPr fontId="7" type="noConversion"/>
  </si>
  <si>
    <t>보험료(화재/자동차)</t>
    <phoneticPr fontId="7" type="noConversion"/>
  </si>
  <si>
    <t>자동차세</t>
    <phoneticPr fontId="7" type="noConversion"/>
  </si>
  <si>
    <t>재산세</t>
    <phoneticPr fontId="7" type="noConversion"/>
  </si>
  <si>
    <t>기타</t>
    <phoneticPr fontId="7" type="noConversion"/>
  </si>
  <si>
    <t>135 차량비</t>
    <phoneticPr fontId="7" type="noConversion"/>
  </si>
  <si>
    <t>ㅇ 차량비</t>
    <phoneticPr fontId="7" type="noConversion"/>
  </si>
  <si>
    <t xml:space="preserve">  차량주유비 및 수선</t>
    <phoneticPr fontId="7" type="noConversion"/>
  </si>
  <si>
    <t>월</t>
    <phoneticPr fontId="7" type="noConversion"/>
  </si>
  <si>
    <t>137 기타운영비</t>
    <phoneticPr fontId="7" type="noConversion"/>
  </si>
  <si>
    <t>ㅇ 기타운영비</t>
    <phoneticPr fontId="7" type="noConversion"/>
  </si>
  <si>
    <t xml:space="preserve"> 기타운영비</t>
    <phoneticPr fontId="7" type="noConversion"/>
  </si>
  <si>
    <t xml:space="preserve"> 기타후생경비</t>
    <phoneticPr fontId="7" type="noConversion"/>
  </si>
  <si>
    <t>138 임차료</t>
    <phoneticPr fontId="7" type="noConversion"/>
  </si>
  <si>
    <t>ㅇ 임차료</t>
    <phoneticPr fontId="7" type="noConversion"/>
  </si>
  <si>
    <t xml:space="preserve"> - 임차료</t>
    <phoneticPr fontId="7" type="noConversion"/>
  </si>
  <si>
    <t>200 재산조정비</t>
    <phoneticPr fontId="7" type="noConversion"/>
  </si>
  <si>
    <t>210 시설비</t>
    <phoneticPr fontId="7" type="noConversion"/>
  </si>
  <si>
    <t>211 시설비</t>
    <phoneticPr fontId="7" type="noConversion"/>
  </si>
  <si>
    <t>ㅇ 시설비</t>
    <phoneticPr fontId="7" type="noConversion"/>
  </si>
  <si>
    <t xml:space="preserve"> - 시설비</t>
    <phoneticPr fontId="7" type="noConversion"/>
  </si>
  <si>
    <t>212 자산취득비</t>
    <phoneticPr fontId="7" type="noConversion"/>
  </si>
  <si>
    <t>ㅇ 자산취득비</t>
    <phoneticPr fontId="7" type="noConversion"/>
  </si>
  <si>
    <t xml:space="preserve"> - 비품구입비</t>
    <phoneticPr fontId="7" type="noConversion"/>
  </si>
  <si>
    <t>회</t>
    <phoneticPr fontId="7" type="noConversion"/>
  </si>
  <si>
    <t>213 시설장비유지비</t>
    <phoneticPr fontId="7" type="noConversion"/>
  </si>
  <si>
    <t>ㅇ 시설장비유지비</t>
    <phoneticPr fontId="7" type="noConversion"/>
  </si>
  <si>
    <t xml:space="preserve"> - 시설유지비</t>
    <phoneticPr fontId="7" type="noConversion"/>
  </si>
  <si>
    <t>회</t>
    <phoneticPr fontId="7" type="noConversion"/>
  </si>
  <si>
    <t>300 사업비</t>
    <phoneticPr fontId="7" type="noConversion"/>
  </si>
  <si>
    <t>310 운영비</t>
    <phoneticPr fontId="7" type="noConversion"/>
  </si>
  <si>
    <t>311 생계비</t>
    <phoneticPr fontId="7" type="noConversion"/>
  </si>
  <si>
    <t>ㅇ 생계비</t>
    <phoneticPr fontId="7" type="noConversion"/>
  </si>
  <si>
    <t xml:space="preserve"> - 직원식재료비</t>
    <phoneticPr fontId="7" type="noConversion"/>
  </si>
  <si>
    <t xml:space="preserve"> - 생계비</t>
    <phoneticPr fontId="7" type="noConversion"/>
  </si>
  <si>
    <t>312 수용기관경비</t>
    <phoneticPr fontId="7" type="noConversion"/>
  </si>
  <si>
    <t>ㅇ 수용기관경비</t>
    <phoneticPr fontId="7" type="noConversion"/>
  </si>
  <si>
    <t>월</t>
    <phoneticPr fontId="7" type="noConversion"/>
  </si>
  <si>
    <t>기저귀</t>
  </si>
  <si>
    <t xml:space="preserve"> </t>
    <phoneticPr fontId="7" type="noConversion"/>
  </si>
  <si>
    <t>=</t>
    <phoneticPr fontId="7" type="noConversion"/>
  </si>
  <si>
    <t>세탁비</t>
  </si>
  <si>
    <t>x</t>
    <phoneticPr fontId="7" type="noConversion"/>
  </si>
  <si>
    <t>어르신 소모품</t>
  </si>
  <si>
    <t>원</t>
    <phoneticPr fontId="7" type="noConversion"/>
  </si>
  <si>
    <t>x</t>
    <phoneticPr fontId="7" type="noConversion"/>
  </si>
  <si>
    <t xml:space="preserve"> </t>
    <phoneticPr fontId="7" type="noConversion"/>
  </si>
  <si>
    <t>=</t>
    <phoneticPr fontId="7" type="noConversion"/>
  </si>
  <si>
    <t>의료폐기물 처리비</t>
  </si>
  <si>
    <t>기타</t>
    <phoneticPr fontId="7" type="noConversion"/>
  </si>
  <si>
    <t xml:space="preserve"> </t>
    <phoneticPr fontId="7" type="noConversion"/>
  </si>
  <si>
    <t>=</t>
    <phoneticPr fontId="7" type="noConversion"/>
  </si>
  <si>
    <t>313 피복비</t>
    <phoneticPr fontId="7" type="noConversion"/>
  </si>
  <si>
    <t>ㅇ 피복비</t>
    <phoneticPr fontId="7" type="noConversion"/>
  </si>
  <si>
    <t xml:space="preserve"> - 피복비</t>
    <phoneticPr fontId="7" type="noConversion"/>
  </si>
  <si>
    <t xml:space="preserve"> </t>
    <phoneticPr fontId="7" type="noConversion"/>
  </si>
  <si>
    <t xml:space="preserve"> </t>
    <phoneticPr fontId="7" type="noConversion"/>
  </si>
  <si>
    <t>회</t>
    <phoneticPr fontId="7" type="noConversion"/>
  </si>
  <si>
    <t>314 의료비</t>
    <phoneticPr fontId="7" type="noConversion"/>
  </si>
  <si>
    <t>ㅇ 의료비</t>
    <phoneticPr fontId="7" type="noConversion"/>
  </si>
  <si>
    <t xml:space="preserve"> - 의료비</t>
    <phoneticPr fontId="7" type="noConversion"/>
  </si>
  <si>
    <t>x</t>
    <phoneticPr fontId="7" type="noConversion"/>
  </si>
  <si>
    <t xml:space="preserve"> </t>
    <phoneticPr fontId="7" type="noConversion"/>
  </si>
  <si>
    <t>회</t>
    <phoneticPr fontId="7" type="noConversion"/>
  </si>
  <si>
    <t>318 특별급식비</t>
    <phoneticPr fontId="7" type="noConversion"/>
  </si>
  <si>
    <t>ㅇ 특별급식비</t>
    <phoneticPr fontId="7" type="noConversion"/>
  </si>
  <si>
    <t xml:space="preserve"> - 특별급식비</t>
    <phoneticPr fontId="7" type="noConversion"/>
  </si>
  <si>
    <t xml:space="preserve"> </t>
    <phoneticPr fontId="7" type="noConversion"/>
  </si>
  <si>
    <t>회</t>
    <phoneticPr fontId="7" type="noConversion"/>
  </si>
  <si>
    <t>313 복지용구수선</t>
    <phoneticPr fontId="7" type="noConversion"/>
  </si>
  <si>
    <t>ㅇ 복지용구수선비</t>
    <phoneticPr fontId="7" type="noConversion"/>
  </si>
  <si>
    <t xml:space="preserve"> - 복지용구수선비</t>
    <phoneticPr fontId="7" type="noConversion"/>
  </si>
  <si>
    <t>원</t>
    <phoneticPr fontId="7" type="noConversion"/>
  </si>
  <si>
    <t xml:space="preserve"> </t>
    <phoneticPr fontId="7" type="noConversion"/>
  </si>
  <si>
    <t>회</t>
    <phoneticPr fontId="7" type="noConversion"/>
  </si>
  <si>
    <t>330 기타사업비</t>
    <phoneticPr fontId="7" type="noConversion"/>
  </si>
  <si>
    <t>331 의료재활사업비</t>
    <phoneticPr fontId="7" type="noConversion"/>
  </si>
  <si>
    <t>ㅇ 의료재활사업비</t>
    <phoneticPr fontId="7" type="noConversion"/>
  </si>
  <si>
    <t xml:space="preserve"> - 의료재활사업비</t>
    <phoneticPr fontId="7" type="noConversion"/>
  </si>
  <si>
    <t>332 사회심리재활</t>
    <phoneticPr fontId="7" type="noConversion"/>
  </si>
  <si>
    <t>ㅇ 사회심리재활비</t>
    <phoneticPr fontId="7" type="noConversion"/>
  </si>
  <si>
    <t xml:space="preserve">      사업비</t>
    <phoneticPr fontId="7" type="noConversion"/>
  </si>
  <si>
    <t xml:space="preserve"> - 사회심리재활비</t>
    <phoneticPr fontId="7" type="noConversion"/>
  </si>
  <si>
    <t>x</t>
    <phoneticPr fontId="7" type="noConversion"/>
  </si>
  <si>
    <t>회</t>
    <phoneticPr fontId="7" type="noConversion"/>
  </si>
  <si>
    <t>333 신체프로그램</t>
    <phoneticPr fontId="7" type="noConversion"/>
  </si>
  <si>
    <t>ㅇ 신체프로그램비</t>
    <phoneticPr fontId="7" type="noConversion"/>
  </si>
  <si>
    <t xml:space="preserve">      사업비</t>
    <phoneticPr fontId="7" type="noConversion"/>
  </si>
  <si>
    <t xml:space="preserve"> - 신체프로그램비</t>
    <phoneticPr fontId="7" type="noConversion"/>
  </si>
  <si>
    <t>334 인지프로그램</t>
    <phoneticPr fontId="7" type="noConversion"/>
  </si>
  <si>
    <t>ㅇ 인지프로그램비</t>
    <phoneticPr fontId="7" type="noConversion"/>
  </si>
  <si>
    <t xml:space="preserve">      사업비</t>
    <phoneticPr fontId="7" type="noConversion"/>
  </si>
  <si>
    <t xml:space="preserve"> - 인지프로그램비</t>
    <phoneticPr fontId="7" type="noConversion"/>
  </si>
  <si>
    <t xml:space="preserve"> </t>
    <phoneticPr fontId="7" type="noConversion"/>
  </si>
  <si>
    <t>335 특화프로그램</t>
    <phoneticPr fontId="7" type="noConversion"/>
  </si>
  <si>
    <t>ㅇ 특화프로그램비</t>
    <phoneticPr fontId="7" type="noConversion"/>
  </si>
  <si>
    <t xml:space="preserve">      사업비</t>
    <phoneticPr fontId="7" type="noConversion"/>
  </si>
  <si>
    <t xml:space="preserve"> - 특화프로그램비</t>
    <phoneticPr fontId="7" type="noConversion"/>
  </si>
  <si>
    <t>원</t>
    <phoneticPr fontId="7" type="noConversion"/>
  </si>
  <si>
    <t>400 전출금</t>
    <phoneticPr fontId="7" type="noConversion"/>
  </si>
  <si>
    <t>410 전출금</t>
    <phoneticPr fontId="7" type="noConversion"/>
  </si>
  <si>
    <t>411 법인회계전출금</t>
    <phoneticPr fontId="7" type="noConversion"/>
  </si>
  <si>
    <t xml:space="preserve"> - 법인회계전출금</t>
    <phoneticPr fontId="7" type="noConversion"/>
  </si>
  <si>
    <t>412 기타전출금</t>
    <phoneticPr fontId="7" type="noConversion"/>
  </si>
  <si>
    <t xml:space="preserve"> - 기타전출금</t>
    <phoneticPr fontId="7" type="noConversion"/>
  </si>
  <si>
    <t>500 과년도 지출</t>
    <phoneticPr fontId="7" type="noConversion"/>
  </si>
  <si>
    <t>510 과년도 지출</t>
    <phoneticPr fontId="7" type="noConversion"/>
  </si>
  <si>
    <t>511 과년도 지출</t>
    <phoneticPr fontId="7" type="noConversion"/>
  </si>
  <si>
    <t xml:space="preserve"> - 과년도지출</t>
    <phoneticPr fontId="7" type="noConversion"/>
  </si>
  <si>
    <t>600 부채상환금</t>
    <phoneticPr fontId="7" type="noConversion"/>
  </si>
  <si>
    <t>610 부채상환금</t>
    <phoneticPr fontId="7" type="noConversion"/>
  </si>
  <si>
    <t>원리금 상환(이자포함)</t>
    <phoneticPr fontId="7" type="noConversion"/>
  </si>
  <si>
    <t>611 원금상환금</t>
    <phoneticPr fontId="7" type="noConversion"/>
  </si>
  <si>
    <t xml:space="preserve"> - 원금상환금</t>
    <phoneticPr fontId="7" type="noConversion"/>
  </si>
  <si>
    <t>회</t>
    <phoneticPr fontId="7" type="noConversion"/>
  </si>
  <si>
    <t>612 이자지불금</t>
    <phoneticPr fontId="7" type="noConversion"/>
  </si>
  <si>
    <t xml:space="preserve"> - 이자지불금</t>
    <phoneticPr fontId="7" type="noConversion"/>
  </si>
  <si>
    <t>700 잡지출</t>
    <phoneticPr fontId="7" type="noConversion"/>
  </si>
  <si>
    <t>710 잡지출</t>
    <phoneticPr fontId="7" type="noConversion"/>
  </si>
  <si>
    <t>711 잡지출</t>
    <phoneticPr fontId="7" type="noConversion"/>
  </si>
  <si>
    <t xml:space="preserve"> - 잡지출</t>
    <phoneticPr fontId="7" type="noConversion"/>
  </si>
  <si>
    <t>800 예비비</t>
    <phoneticPr fontId="7" type="noConversion"/>
  </si>
  <si>
    <t>810 예비비</t>
    <phoneticPr fontId="7" type="noConversion"/>
  </si>
  <si>
    <t>811 예비비</t>
    <phoneticPr fontId="7" type="noConversion"/>
  </si>
  <si>
    <t xml:space="preserve"> - 예비비</t>
    <phoneticPr fontId="7" type="noConversion"/>
  </si>
  <si>
    <t>회</t>
    <phoneticPr fontId="7" type="noConversion"/>
  </si>
  <si>
    <t>=</t>
    <phoneticPr fontId="7" type="noConversion"/>
  </si>
  <si>
    <t>811 반환금</t>
    <phoneticPr fontId="7" type="noConversion"/>
  </si>
  <si>
    <t>812 반환금</t>
    <phoneticPr fontId="7" type="noConversion"/>
  </si>
  <si>
    <t xml:space="preserve"> - 반환금</t>
    <phoneticPr fontId="7" type="noConversion"/>
  </si>
  <si>
    <t>900 적립금</t>
    <phoneticPr fontId="7" type="noConversion"/>
  </si>
  <si>
    <t>910 운영충당적립금</t>
    <phoneticPr fontId="7" type="noConversion"/>
  </si>
  <si>
    <t>911 운영충당적립금</t>
    <phoneticPr fontId="7" type="noConversion"/>
  </si>
  <si>
    <t xml:space="preserve"> - 운영충당적립금</t>
    <phoneticPr fontId="7" type="noConversion"/>
  </si>
  <si>
    <t>912 환경개선준비금</t>
    <phoneticPr fontId="7" type="noConversion"/>
  </si>
  <si>
    <t xml:space="preserve"> - 시설환경개선준비금</t>
    <phoneticPr fontId="7" type="noConversion"/>
  </si>
  <si>
    <t>=</t>
    <phoneticPr fontId="7" type="noConversion"/>
  </si>
  <si>
    <t>1000 운영충당적립지출및환경개선지출</t>
    <phoneticPr fontId="7" type="noConversion"/>
  </si>
  <si>
    <t>1010 충당금지출및개선준비지출</t>
    <phoneticPr fontId="7" type="noConversion"/>
  </si>
  <si>
    <t>1011운영충당적립지출</t>
    <phoneticPr fontId="7" type="noConversion"/>
  </si>
  <si>
    <t xml:space="preserve"> - 운영충당적립지출 </t>
    <phoneticPr fontId="7" type="noConversion"/>
  </si>
  <si>
    <t>1012환경개선준비금지출</t>
    <phoneticPr fontId="7" type="noConversion"/>
  </si>
  <si>
    <t xml:space="preserve"> - 환경개선준비금지출 </t>
    <phoneticPr fontId="7" type="noConversion"/>
  </si>
  <si>
    <t>원</t>
    <phoneticPr fontId="7" type="noConversion"/>
  </si>
  <si>
    <t xml:space="preserve">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</si>
</sst>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 "/>
    <numFmt numFmtId="177" formatCode="0_);[Red]\(0\)"/>
    <numFmt numFmtId="178" formatCode="_-* #,##0_-;\-* #,##0_-;_-* &quot;-&quot;??_-;_-@_-"/>
    <numFmt numFmtId="179" formatCode="#,##0_);[Red]\(#,##0\)"/>
    <numFmt numFmtId="180" formatCode="_-* #,##0.0_-;\-* #,##0.0_-;_-* &quot;-&quot;_-;_-@_-"/>
    <numFmt numFmtId="181" formatCode="General&quot;명&quot;"/>
    <numFmt numFmtId="182" formatCode="0.0%"/>
    <numFmt numFmtId="183" formatCode="0.000%"/>
  </numFmts>
  <fonts count="5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6"/>
      <color theme="1"/>
      <name val="HY궁서B"/>
      <family val="1"/>
      <charset val="129"/>
    </font>
    <font>
      <sz val="16"/>
      <color theme="1"/>
      <name val="HY궁서"/>
      <family val="1"/>
      <charset val="129"/>
    </font>
    <font>
      <sz val="26"/>
      <color theme="1"/>
      <name val="HY궁서"/>
      <family val="1"/>
      <charset val="129"/>
    </font>
    <font>
      <b/>
      <sz val="20"/>
      <name val="굴림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b/>
      <sz val="11"/>
      <color rgb="FF0000FF"/>
      <name val="굴림"/>
      <family val="3"/>
      <charset val="129"/>
    </font>
    <font>
      <b/>
      <sz val="16"/>
      <name val="굴림"/>
      <family val="3"/>
      <charset val="129"/>
    </font>
    <font>
      <b/>
      <sz val="11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"/>
      <family val="3"/>
      <charset val="129"/>
    </font>
    <font>
      <sz val="9"/>
      <color rgb="FF0000FF"/>
      <name val="굴림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name val="돋움"/>
      <family val="3"/>
      <charset val="129"/>
    </font>
    <font>
      <sz val="9"/>
      <color rgb="FFFFFF99"/>
      <name val="굴림체"/>
      <family val="3"/>
      <charset val="129"/>
    </font>
    <font>
      <sz val="10"/>
      <name val="굴림체"/>
      <family val="3"/>
      <charset val="129"/>
    </font>
    <font>
      <sz val="8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9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indexed="10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24"/>
      <color indexed="8"/>
      <name val="굴림체"/>
      <family val="3"/>
      <charset val="129"/>
    </font>
    <font>
      <b/>
      <sz val="24"/>
      <color indexed="8"/>
      <name val="MS Gothic"/>
      <family val="3"/>
      <charset val="128"/>
    </font>
    <font>
      <b/>
      <sz val="12"/>
      <name val="굴림"/>
      <family val="3"/>
      <charset val="129"/>
    </font>
    <font>
      <b/>
      <sz val="8"/>
      <color indexed="8"/>
      <name val="굴림체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7"/>
      <name val="굴림"/>
      <family val="3"/>
      <charset val="129"/>
    </font>
    <font>
      <sz val="9"/>
      <name val="맑은 고딕"/>
      <family val="3"/>
      <charset val="129"/>
    </font>
    <font>
      <sz val="9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name val="돋움"/>
      <family val="3"/>
      <charset val="129"/>
    </font>
    <font>
      <sz val="10"/>
      <color indexed="8"/>
      <name val="돋움"/>
      <family val="3"/>
      <charset val="129"/>
    </font>
    <font>
      <sz val="9"/>
      <color theme="1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indexed="81"/>
      <name val="굴림"/>
      <family val="3"/>
      <charset val="129"/>
    </font>
    <font>
      <b/>
      <sz val="9"/>
      <color indexed="81"/>
      <name val="굴림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6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41" fontId="9" fillId="0" borderId="0" xfId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176" fontId="11" fillId="3" borderId="11" xfId="1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176" fontId="11" fillId="3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  <protection locked="0"/>
    </xf>
    <xf numFmtId="176" fontId="15" fillId="0" borderId="8" xfId="0" applyNumberFormat="1" applyFont="1" applyBorder="1" applyAlignment="1" applyProtection="1">
      <alignment horizontal="center" vertical="center"/>
    </xf>
    <xf numFmtId="176" fontId="13" fillId="0" borderId="23" xfId="1" applyNumberFormat="1" applyFont="1" applyFill="1" applyBorder="1" applyAlignment="1" applyProtection="1">
      <alignment horizontal="center" vertical="center"/>
      <protection locked="0"/>
    </xf>
    <xf numFmtId="0" fontId="16" fillId="4" borderId="24" xfId="0" applyFont="1" applyFill="1" applyBorder="1" applyProtection="1">
      <alignment vertical="center"/>
      <protection locked="0"/>
    </xf>
    <xf numFmtId="0" fontId="16" fillId="4" borderId="25" xfId="0" applyFont="1" applyFill="1" applyBorder="1" applyProtection="1">
      <alignment vertical="center"/>
      <protection locked="0"/>
    </xf>
    <xf numFmtId="176" fontId="16" fillId="4" borderId="26" xfId="0" applyNumberFormat="1" applyFont="1" applyFill="1" applyBorder="1" applyProtection="1">
      <alignment vertical="center"/>
      <protection locked="0"/>
    </xf>
    <xf numFmtId="176" fontId="16" fillId="4" borderId="26" xfId="0" applyNumberFormat="1" applyFont="1" applyFill="1" applyBorder="1" applyProtection="1">
      <alignment vertical="center"/>
    </xf>
    <xf numFmtId="176" fontId="16" fillId="5" borderId="26" xfId="0" applyNumberFormat="1" applyFont="1" applyFill="1" applyBorder="1" applyProtection="1">
      <alignment vertical="center"/>
      <protection locked="0"/>
    </xf>
    <xf numFmtId="176" fontId="16" fillId="0" borderId="27" xfId="1" applyNumberFormat="1" applyFont="1" applyFill="1" applyBorder="1" applyAlignment="1" applyProtection="1">
      <alignment horizontal="center" vertical="center"/>
      <protection locked="0"/>
    </xf>
    <xf numFmtId="176" fontId="16" fillId="0" borderId="28" xfId="1" applyNumberFormat="1" applyFont="1" applyFill="1" applyBorder="1" applyAlignment="1" applyProtection="1">
      <alignment horizontal="center" vertical="center"/>
      <protection locked="0"/>
    </xf>
    <xf numFmtId="177" fontId="16" fillId="0" borderId="28" xfId="1" applyNumberFormat="1" applyFont="1" applyFill="1" applyBorder="1" applyAlignment="1" applyProtection="1">
      <alignment horizontal="center" vertical="center"/>
      <protection locked="0"/>
    </xf>
    <xf numFmtId="176" fontId="16" fillId="0" borderId="29" xfId="1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5" borderId="26" xfId="0" applyFont="1" applyFill="1" applyBorder="1" applyAlignment="1" applyProtection="1">
      <alignment horizontal="left" vertical="center"/>
      <protection locked="0"/>
    </xf>
    <xf numFmtId="176" fontId="16" fillId="5" borderId="26" xfId="0" applyNumberFormat="1" applyFont="1" applyFill="1" applyBorder="1" applyProtection="1">
      <alignment vertical="center"/>
    </xf>
    <xf numFmtId="176" fontId="16" fillId="5" borderId="26" xfId="0" applyNumberFormat="1" applyFont="1" applyFill="1" applyBorder="1" applyAlignment="1" applyProtection="1">
      <alignment horizontal="righ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6" fillId="6" borderId="32" xfId="0" applyFont="1" applyFill="1" applyBorder="1" applyAlignment="1" applyProtection="1">
      <alignment horizontal="left" vertical="center"/>
      <protection locked="0"/>
    </xf>
    <xf numFmtId="176" fontId="16" fillId="6" borderId="26" xfId="0" applyNumberFormat="1" applyFont="1" applyFill="1" applyBorder="1" applyProtection="1">
      <alignment vertical="center"/>
    </xf>
    <xf numFmtId="41" fontId="16" fillId="0" borderId="27" xfId="1" applyFont="1" applyFill="1" applyBorder="1" applyAlignment="1" applyProtection="1">
      <alignment horizontal="center" vertical="center"/>
      <protection locked="0"/>
    </xf>
    <xf numFmtId="41" fontId="16" fillId="0" borderId="28" xfId="1" applyFont="1" applyFill="1" applyBorder="1" applyAlignment="1" applyProtection="1">
      <alignment horizontal="center" vertical="center"/>
      <protection locked="0"/>
    </xf>
    <xf numFmtId="41" fontId="16" fillId="0" borderId="29" xfId="1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alignment vertical="center"/>
      <protection locked="0"/>
    </xf>
    <xf numFmtId="0" fontId="16" fillId="0" borderId="13" xfId="0" applyFont="1" applyBorder="1" applyProtection="1">
      <alignment vertical="center"/>
      <protection locked="0"/>
    </xf>
    <xf numFmtId="176" fontId="16" fillId="0" borderId="13" xfId="0" applyNumberFormat="1" applyFont="1" applyBorder="1" applyProtection="1">
      <alignment vertical="center"/>
      <protection locked="0"/>
    </xf>
    <xf numFmtId="176" fontId="16" fillId="5" borderId="13" xfId="0" applyNumberFormat="1" applyFont="1" applyFill="1" applyBorder="1" applyProtection="1">
      <alignment vertical="center"/>
      <protection locked="0"/>
    </xf>
    <xf numFmtId="41" fontId="15" fillId="0" borderId="27" xfId="1" applyFont="1" applyFill="1" applyBorder="1" applyAlignment="1" applyProtection="1">
      <alignment horizontal="center" vertical="center"/>
      <protection locked="0"/>
    </xf>
    <xf numFmtId="41" fontId="15" fillId="0" borderId="28" xfId="1" applyFont="1" applyFill="1" applyBorder="1" applyAlignment="1" applyProtection="1">
      <alignment horizontal="center" vertical="center"/>
      <protection locked="0"/>
    </xf>
    <xf numFmtId="177" fontId="15" fillId="0" borderId="28" xfId="1" applyNumberFormat="1" applyFont="1" applyFill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  <protection locked="0"/>
    </xf>
    <xf numFmtId="41" fontId="15" fillId="7" borderId="29" xfId="1" applyFont="1" applyFill="1" applyBorder="1" applyAlignment="1" applyProtection="1">
      <alignment horizontal="center" vertical="center"/>
    </xf>
    <xf numFmtId="176" fontId="15" fillId="0" borderId="29" xfId="1" applyNumberFormat="1" applyFont="1" applyFill="1" applyBorder="1" applyAlignment="1" applyProtection="1">
      <alignment horizontal="right" vertical="center"/>
      <protection locked="0"/>
    </xf>
    <xf numFmtId="0" fontId="16" fillId="0" borderId="14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176" fontId="16" fillId="5" borderId="14" xfId="0" applyNumberFormat="1" applyFont="1" applyFill="1" applyBorder="1" applyProtection="1">
      <alignment vertical="center"/>
      <protection locked="0"/>
    </xf>
    <xf numFmtId="49" fontId="17" fillId="0" borderId="30" xfId="0" applyNumberFormat="1" applyFont="1" applyBorder="1" applyAlignment="1" applyProtection="1">
      <protection locked="0"/>
    </xf>
    <xf numFmtId="41" fontId="17" fillId="0" borderId="26" xfId="1" applyFont="1" applyFill="1" applyBorder="1" applyAlignment="1" applyProtection="1"/>
    <xf numFmtId="177" fontId="16" fillId="0" borderId="28" xfId="0" applyNumberFormat="1" applyFont="1" applyBorder="1" applyAlignment="1" applyProtection="1">
      <alignment horizontal="center" vertical="center"/>
      <protection locked="0"/>
    </xf>
    <xf numFmtId="0" fontId="16" fillId="0" borderId="28" xfId="0" applyFont="1" applyBorder="1" applyProtection="1">
      <alignment vertical="center"/>
      <protection locked="0"/>
    </xf>
    <xf numFmtId="41" fontId="18" fillId="0" borderId="29" xfId="1" applyFont="1" applyFill="1" applyBorder="1" applyAlignment="1" applyProtection="1">
      <alignment horizontal="right" vertical="center"/>
    </xf>
    <xf numFmtId="176" fontId="15" fillId="0" borderId="29" xfId="1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Protection="1">
      <alignment vertical="center"/>
    </xf>
    <xf numFmtId="0" fontId="16" fillId="0" borderId="34" xfId="0" applyFont="1" applyBorder="1" applyProtection="1">
      <alignment vertical="center"/>
      <protection locked="0"/>
    </xf>
    <xf numFmtId="176" fontId="16" fillId="0" borderId="34" xfId="0" applyNumberFormat="1" applyFont="1" applyBorder="1" applyProtection="1">
      <alignment vertical="center"/>
      <protection locked="0"/>
    </xf>
    <xf numFmtId="176" fontId="16" fillId="5" borderId="34" xfId="0" applyNumberFormat="1" applyFont="1" applyFill="1" applyBorder="1" applyProtection="1">
      <alignment vertical="center"/>
      <protection locked="0"/>
    </xf>
    <xf numFmtId="0" fontId="16" fillId="6" borderId="13" xfId="0" applyFont="1" applyFill="1" applyBorder="1" applyAlignment="1" applyProtection="1">
      <alignment vertical="center"/>
      <protection locked="0"/>
    </xf>
    <xf numFmtId="176" fontId="16" fillId="6" borderId="13" xfId="0" applyNumberFormat="1" applyFont="1" applyFill="1" applyBorder="1" applyProtection="1">
      <alignment vertical="center"/>
    </xf>
    <xf numFmtId="176" fontId="16" fillId="5" borderId="15" xfId="0" applyNumberFormat="1" applyFont="1" applyFill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76" fontId="16" fillId="5" borderId="34" xfId="0" applyNumberFormat="1" applyFont="1" applyFill="1" applyBorder="1" applyAlignment="1" applyProtection="1">
      <alignment horizontal="right" vertical="center"/>
      <protection locked="0"/>
    </xf>
    <xf numFmtId="41" fontId="16" fillId="0" borderId="31" xfId="1" applyFont="1" applyFill="1" applyBorder="1" applyAlignment="1" applyProtection="1">
      <alignment vertical="center"/>
      <protection locked="0"/>
    </xf>
    <xf numFmtId="0" fontId="16" fillId="0" borderId="34" xfId="0" applyFont="1" applyBorder="1" applyAlignment="1" applyProtection="1">
      <alignment vertical="center"/>
      <protection locked="0"/>
    </xf>
    <xf numFmtId="176" fontId="16" fillId="5" borderId="35" xfId="0" applyNumberFormat="1" applyFont="1" applyFill="1" applyBorder="1" applyAlignment="1" applyProtection="1">
      <alignment horizontal="right" vertical="center"/>
      <protection locked="0"/>
    </xf>
    <xf numFmtId="0" fontId="16" fillId="0" borderId="27" xfId="0" applyFont="1" applyBorder="1" applyAlignment="1" applyProtection="1">
      <alignment horizontal="left" vertical="center"/>
      <protection locked="0"/>
    </xf>
    <xf numFmtId="41" fontId="16" fillId="0" borderId="28" xfId="1" applyFont="1" applyFill="1" applyBorder="1" applyAlignment="1" applyProtection="1">
      <alignment vertical="center"/>
      <protection locked="0"/>
    </xf>
    <xf numFmtId="41" fontId="18" fillId="0" borderId="29" xfId="1" applyFont="1" applyFill="1" applyBorder="1" applyAlignment="1" applyProtection="1">
      <alignment horizontal="right" vertical="center"/>
      <protection locked="0"/>
    </xf>
    <xf numFmtId="0" fontId="16" fillId="6" borderId="13" xfId="0" applyFont="1" applyFill="1" applyBorder="1" applyProtection="1">
      <alignment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41" fontId="17" fillId="0" borderId="31" xfId="1" applyFont="1" applyFill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Protection="1">
      <alignment vertical="center"/>
      <protection locked="0"/>
    </xf>
    <xf numFmtId="41" fontId="19" fillId="0" borderId="29" xfId="1" applyFont="1" applyFill="1" applyBorder="1" applyAlignment="1" applyProtection="1">
      <alignment horizontal="right" vertical="center"/>
    </xf>
    <xf numFmtId="0" fontId="16" fillId="0" borderId="36" xfId="0" applyFont="1" applyBorder="1" applyProtection="1">
      <alignment vertical="center"/>
      <protection locked="0"/>
    </xf>
    <xf numFmtId="176" fontId="16" fillId="5" borderId="37" xfId="0" applyNumberFormat="1" applyFont="1" applyFill="1" applyBorder="1" applyAlignment="1" applyProtection="1">
      <alignment horizontal="right" vertical="center"/>
      <protection locked="0"/>
    </xf>
    <xf numFmtId="176" fontId="16" fillId="5" borderId="31" xfId="0" applyNumberFormat="1" applyFont="1" applyFill="1" applyBorder="1" applyAlignment="1" applyProtection="1">
      <alignment horizontal="right" vertical="center"/>
      <protection locked="0"/>
    </xf>
    <xf numFmtId="0" fontId="16" fillId="0" borderId="12" xfId="0" applyFont="1" applyBorder="1" applyProtection="1">
      <alignment vertical="center"/>
      <protection locked="0"/>
    </xf>
    <xf numFmtId="176" fontId="16" fillId="0" borderId="26" xfId="0" applyNumberFormat="1" applyFont="1" applyBorder="1" applyProtection="1">
      <alignment vertical="center"/>
      <protection locked="0"/>
    </xf>
    <xf numFmtId="0" fontId="16" fillId="0" borderId="26" xfId="0" applyFont="1" applyBorder="1" applyAlignment="1" applyProtection="1">
      <alignment horizontal="righ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41" fontId="15" fillId="0" borderId="28" xfId="1" applyFont="1" applyFill="1" applyBorder="1" applyAlignment="1" applyProtection="1">
      <alignment horizontal="right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177" fontId="15" fillId="0" borderId="28" xfId="0" applyNumberFormat="1" applyFont="1" applyBorder="1" applyAlignment="1" applyProtection="1">
      <alignment horizontal="center" vertical="center"/>
      <protection locked="0"/>
    </xf>
    <xf numFmtId="0" fontId="15" fillId="0" borderId="28" xfId="0" applyFont="1" applyBorder="1" applyProtection="1">
      <alignment vertical="center"/>
      <protection locked="0"/>
    </xf>
    <xf numFmtId="41" fontId="18" fillId="7" borderId="29" xfId="1" applyFont="1" applyFill="1" applyBorder="1" applyAlignment="1" applyProtection="1">
      <alignment horizontal="right" vertical="center"/>
    </xf>
    <xf numFmtId="176" fontId="16" fillId="8" borderId="26" xfId="0" applyNumberFormat="1" applyFont="1" applyFill="1" applyBorder="1" applyProtection="1">
      <alignment vertical="center"/>
      <protection locked="0"/>
    </xf>
    <xf numFmtId="176" fontId="16" fillId="8" borderId="26" xfId="0" applyNumberFormat="1" applyFont="1" applyFill="1" applyBorder="1" applyProtection="1">
      <alignment vertical="center"/>
    </xf>
    <xf numFmtId="176" fontId="16" fillId="5" borderId="26" xfId="0" applyNumberFormat="1" applyFont="1" applyFill="1" applyBorder="1" applyAlignment="1">
      <alignment horizontal="right" vertical="center"/>
    </xf>
    <xf numFmtId="41" fontId="15" fillId="0" borderId="27" xfId="1" applyFont="1" applyFill="1" applyBorder="1" applyAlignment="1" applyProtection="1">
      <alignment vertical="center"/>
    </xf>
    <xf numFmtId="41" fontId="15" fillId="0" borderId="28" xfId="1" applyFont="1" applyFill="1" applyBorder="1" applyAlignment="1" applyProtection="1">
      <alignment vertical="center"/>
    </xf>
    <xf numFmtId="41" fontId="15" fillId="0" borderId="29" xfId="1" applyFont="1" applyFill="1" applyBorder="1" applyAlignment="1" applyProtection="1">
      <alignment vertical="center"/>
    </xf>
    <xf numFmtId="0" fontId="16" fillId="0" borderId="13" xfId="0" applyFont="1" applyBorder="1" applyAlignment="1" applyProtection="1">
      <alignment horizontal="right" vertical="center" shrinkToFit="1"/>
      <protection locked="0"/>
    </xf>
    <xf numFmtId="176" fontId="16" fillId="0" borderId="26" xfId="0" applyNumberFormat="1" applyFont="1" applyBorder="1" applyProtection="1">
      <alignment vertical="center"/>
    </xf>
    <xf numFmtId="0" fontId="16" fillId="0" borderId="26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Protection="1">
      <alignment vertical="center"/>
      <protection locked="0"/>
    </xf>
    <xf numFmtId="0" fontId="16" fillId="0" borderId="26" xfId="0" applyFont="1" applyBorder="1" applyProtection="1">
      <alignment vertical="center"/>
      <protection locked="0"/>
    </xf>
    <xf numFmtId="41" fontId="15" fillId="0" borderId="28" xfId="1" applyFont="1" applyFill="1" applyBorder="1" applyAlignment="1" applyProtection="1">
      <alignment vertical="center"/>
      <protection locked="0"/>
    </xf>
    <xf numFmtId="0" fontId="16" fillId="0" borderId="31" xfId="0" applyFont="1" applyBorder="1" applyProtection="1">
      <alignment vertical="center"/>
      <protection locked="0"/>
    </xf>
    <xf numFmtId="176" fontId="16" fillId="0" borderId="32" xfId="0" applyNumberFormat="1" applyFont="1" applyBorder="1" applyProtection="1">
      <alignment vertical="center"/>
    </xf>
    <xf numFmtId="176" fontId="16" fillId="5" borderId="32" xfId="0" applyNumberFormat="1" applyFont="1" applyFill="1" applyBorder="1" applyProtection="1">
      <alignment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20" fillId="8" borderId="13" xfId="0" applyFont="1" applyFill="1" applyBorder="1" applyProtection="1">
      <alignment vertical="center"/>
      <protection locked="0"/>
    </xf>
    <xf numFmtId="176" fontId="16" fillId="8" borderId="13" xfId="0" applyNumberFormat="1" applyFont="1" applyFill="1" applyBorder="1" applyProtection="1">
      <alignment vertical="center"/>
    </xf>
    <xf numFmtId="41" fontId="15" fillId="0" borderId="27" xfId="1" applyFont="1" applyFill="1" applyBorder="1" applyAlignment="1" applyProtection="1">
      <alignment vertical="center"/>
      <protection locked="0"/>
    </xf>
    <xf numFmtId="41" fontId="15" fillId="8" borderId="29" xfId="1" applyFont="1" applyFill="1" applyBorder="1" applyAlignment="1" applyProtection="1">
      <alignment vertical="center"/>
    </xf>
    <xf numFmtId="49" fontId="17" fillId="5" borderId="30" xfId="0" applyNumberFormat="1" applyFont="1" applyFill="1" applyBorder="1" applyAlignment="1" applyProtection="1">
      <protection locked="0"/>
    </xf>
    <xf numFmtId="178" fontId="16" fillId="0" borderId="31" xfId="1" applyNumberFormat="1" applyFont="1" applyFill="1" applyBorder="1" applyAlignment="1" applyProtection="1">
      <alignment vertical="center"/>
    </xf>
    <xf numFmtId="177" fontId="16" fillId="5" borderId="28" xfId="0" applyNumberFormat="1" applyFont="1" applyFill="1" applyBorder="1" applyAlignment="1" applyProtection="1">
      <alignment horizontal="center" vertical="center"/>
      <protection locked="0"/>
    </xf>
    <xf numFmtId="41" fontId="16" fillId="0" borderId="31" xfId="1" applyFont="1" applyFill="1" applyBorder="1" applyAlignment="1" applyProtection="1">
      <alignment vertical="center"/>
    </xf>
    <xf numFmtId="176" fontId="16" fillId="5" borderId="35" xfId="0" applyNumberFormat="1" applyFont="1" applyFill="1" applyBorder="1" applyProtection="1">
      <alignment vertical="center"/>
      <protection locked="0"/>
    </xf>
    <xf numFmtId="176" fontId="16" fillId="5" borderId="37" xfId="0" applyNumberFormat="1" applyFont="1" applyFill="1" applyBorder="1" applyProtection="1">
      <alignment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41" fontId="16" fillId="0" borderId="28" xfId="1" applyFont="1" applyFill="1" applyBorder="1" applyAlignment="1" applyProtection="1">
      <alignment vertical="center"/>
    </xf>
    <xf numFmtId="176" fontId="15" fillId="0" borderId="38" xfId="0" applyNumberFormat="1" applyFont="1" applyBorder="1" applyAlignment="1" applyProtection="1">
      <alignment horizontal="center" vertical="center"/>
    </xf>
    <xf numFmtId="176" fontId="15" fillId="0" borderId="31" xfId="0" applyNumberFormat="1" applyFont="1" applyBorder="1" applyAlignment="1" applyProtection="1">
      <alignment horizontal="center" vertical="center"/>
    </xf>
    <xf numFmtId="176" fontId="16" fillId="8" borderId="14" xfId="0" applyNumberFormat="1" applyFont="1" applyFill="1" applyBorder="1" applyProtection="1">
      <alignment vertical="center"/>
    </xf>
    <xf numFmtId="176" fontId="15" fillId="0" borderId="31" xfId="0" applyNumberFormat="1" applyFont="1" applyBorder="1" applyAlignment="1">
      <alignment horizontal="center" vertical="center"/>
    </xf>
    <xf numFmtId="177" fontId="16" fillId="5" borderId="28" xfId="0" applyNumberFormat="1" applyFont="1" applyFill="1" applyBorder="1" applyAlignment="1" applyProtection="1">
      <alignment horizontal="center" vertical="center"/>
    </xf>
    <xf numFmtId="41" fontId="18" fillId="8" borderId="29" xfId="1" applyFont="1" applyFill="1" applyBorder="1" applyAlignment="1" applyProtection="1">
      <alignment horizontal="right" vertical="center"/>
    </xf>
    <xf numFmtId="0" fontId="20" fillId="0" borderId="15" xfId="0" applyFont="1" applyFill="1" applyBorder="1" applyProtection="1">
      <alignment vertical="center"/>
      <protection locked="0"/>
    </xf>
    <xf numFmtId="176" fontId="16" fillId="0" borderId="0" xfId="0" applyNumberFormat="1" applyFont="1" applyFill="1" applyBorder="1" applyProtection="1">
      <alignment vertical="center"/>
      <protection locked="0"/>
    </xf>
    <xf numFmtId="176" fontId="16" fillId="5" borderId="0" xfId="0" applyNumberFormat="1" applyFont="1" applyFill="1" applyBorder="1" applyProtection="1">
      <alignment vertical="center"/>
      <protection locked="0"/>
    </xf>
    <xf numFmtId="178" fontId="18" fillId="0" borderId="29" xfId="1" applyNumberFormat="1" applyFont="1" applyFill="1" applyBorder="1" applyAlignment="1" applyProtection="1">
      <alignment horizontal="right" vertical="center"/>
    </xf>
    <xf numFmtId="176" fontId="15" fillId="0" borderId="3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16" fillId="8" borderId="13" xfId="0" applyFont="1" applyFill="1" applyBorder="1" applyAlignment="1" applyProtection="1">
      <alignment horizontal="left" vertical="center"/>
      <protection locked="0"/>
    </xf>
    <xf numFmtId="176" fontId="16" fillId="5" borderId="15" xfId="0" applyNumberFormat="1" applyFont="1" applyFill="1" applyBorder="1" applyAlignment="1" applyProtection="1">
      <alignment horizontal="center" vertical="center"/>
      <protection locked="0"/>
    </xf>
    <xf numFmtId="177" fontId="15" fillId="0" borderId="28" xfId="1" applyNumberFormat="1" applyFont="1" applyFill="1" applyBorder="1" applyAlignment="1" applyProtection="1">
      <alignment horizontal="center" vertical="center"/>
      <protection locked="0"/>
    </xf>
    <xf numFmtId="41" fontId="15" fillId="8" borderId="29" xfId="1" applyFont="1" applyFill="1" applyBorder="1" applyAlignment="1" applyProtection="1">
      <alignment horizontal="center" vertical="center"/>
    </xf>
    <xf numFmtId="41" fontId="15" fillId="0" borderId="29" xfId="1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176" fontId="16" fillId="0" borderId="14" xfId="0" applyNumberFormat="1" applyFont="1" applyFill="1" applyBorder="1">
      <alignment vertical="center"/>
    </xf>
    <xf numFmtId="176" fontId="16" fillId="5" borderId="35" xfId="0" applyNumberFormat="1" applyFont="1" applyFill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41" fontId="15" fillId="0" borderId="31" xfId="1" applyFont="1" applyFill="1" applyBorder="1" applyAlignment="1" applyProtection="1">
      <alignment vertical="center"/>
      <protection locked="0"/>
    </xf>
    <xf numFmtId="178" fontId="15" fillId="0" borderId="29" xfId="1" applyNumberFormat="1" applyFont="1" applyFill="1" applyBorder="1" applyAlignment="1" applyProtection="1">
      <alignment horizontal="center" vertical="center"/>
    </xf>
    <xf numFmtId="0" fontId="22" fillId="0" borderId="34" xfId="0" applyFont="1" applyBorder="1" applyProtection="1">
      <alignment vertical="center"/>
      <protection locked="0"/>
    </xf>
    <xf numFmtId="176" fontId="16" fillId="5" borderId="31" xfId="0" applyNumberFormat="1" applyFont="1" applyFill="1" applyBorder="1" applyAlignment="1">
      <alignment horizontal="right" vertical="center"/>
    </xf>
    <xf numFmtId="41" fontId="23" fillId="0" borderId="27" xfId="1" applyFont="1" applyFill="1" applyBorder="1" applyAlignment="1" applyProtection="1">
      <alignment horizontal="center" vertical="center"/>
      <protection locked="0"/>
    </xf>
    <xf numFmtId="41" fontId="23" fillId="0" borderId="28" xfId="1" applyFont="1" applyFill="1" applyBorder="1" applyAlignment="1" applyProtection="1">
      <alignment horizontal="center" vertical="center"/>
      <protection locked="0"/>
    </xf>
    <xf numFmtId="177" fontId="23" fillId="0" borderId="28" xfId="1" applyNumberFormat="1" applyFont="1" applyFill="1" applyBorder="1" applyAlignment="1" applyProtection="1">
      <alignment horizontal="center" vertical="center"/>
      <protection locked="0"/>
    </xf>
    <xf numFmtId="41" fontId="23" fillId="0" borderId="29" xfId="1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176" fontId="15" fillId="0" borderId="29" xfId="1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30" xfId="0" applyFont="1" applyBorder="1" applyProtection="1">
      <alignment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176" fontId="15" fillId="4" borderId="26" xfId="0" applyNumberFormat="1" applyFont="1" applyFill="1" applyBorder="1" applyProtection="1">
      <alignment vertical="center"/>
    </xf>
    <xf numFmtId="176" fontId="15" fillId="5" borderId="26" xfId="0" applyNumberFormat="1" applyFont="1" applyFill="1" applyBorder="1" applyAlignment="1" applyProtection="1">
      <alignment horizontal="right" vertical="center"/>
    </xf>
    <xf numFmtId="176" fontId="15" fillId="0" borderId="27" xfId="1" applyNumberFormat="1" applyFont="1" applyFill="1" applyBorder="1" applyAlignment="1" applyProtection="1">
      <alignment horizontal="center" vertical="center"/>
      <protection locked="0"/>
    </xf>
    <xf numFmtId="176" fontId="15" fillId="0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176" fontId="15" fillId="0" borderId="26" xfId="0" applyNumberFormat="1" applyFont="1" applyBorder="1" applyProtection="1">
      <alignment vertical="center"/>
    </xf>
    <xf numFmtId="0" fontId="15" fillId="0" borderId="33" xfId="0" applyFont="1" applyBorder="1" applyProtection="1">
      <alignment vertical="center"/>
      <protection locked="0"/>
    </xf>
    <xf numFmtId="0" fontId="16" fillId="0" borderId="26" xfId="0" applyFont="1" applyBorder="1" applyAlignment="1" applyProtection="1">
      <alignment vertical="center" shrinkToFit="1"/>
      <protection locked="0"/>
    </xf>
    <xf numFmtId="176" fontId="15" fillId="0" borderId="26" xfId="0" applyNumberFormat="1" applyFont="1" applyBorder="1">
      <alignment vertical="center"/>
    </xf>
    <xf numFmtId="176" fontId="15" fillId="5" borderId="26" xfId="0" applyNumberFormat="1" applyFont="1" applyFill="1" applyBorder="1" applyAlignment="1" applyProtection="1">
      <alignment horizontal="right" vertical="center"/>
      <protection locked="0"/>
    </xf>
    <xf numFmtId="176" fontId="15" fillId="5" borderId="31" xfId="0" applyNumberFormat="1" applyFont="1" applyFill="1" applyBorder="1" applyAlignment="1" applyProtection="1">
      <alignment horizontal="right" vertical="center"/>
      <protection locked="0"/>
    </xf>
    <xf numFmtId="0" fontId="15" fillId="0" borderId="36" xfId="0" applyFont="1" applyBorder="1" applyProtection="1">
      <alignment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176" fontId="15" fillId="5" borderId="31" xfId="0" applyNumberFormat="1" applyFont="1" applyFill="1" applyBorder="1" applyAlignment="1">
      <alignment horizontal="right" vertical="center"/>
    </xf>
    <xf numFmtId="0" fontId="15" fillId="0" borderId="12" xfId="0" applyFont="1" applyBorder="1" applyProtection="1">
      <alignment vertical="center"/>
      <protection locked="0"/>
    </xf>
    <xf numFmtId="176" fontId="15" fillId="6" borderId="26" xfId="0" applyNumberFormat="1" applyFont="1" applyFill="1" applyBorder="1" applyProtection="1">
      <alignment vertical="center"/>
    </xf>
    <xf numFmtId="0" fontId="16" fillId="0" borderId="32" xfId="0" applyFont="1" applyBorder="1" applyAlignment="1" applyProtection="1">
      <alignment vertical="center" shrinkToFit="1"/>
      <protection locked="0"/>
    </xf>
    <xf numFmtId="0" fontId="24" fillId="0" borderId="32" xfId="0" applyFont="1" applyBorder="1" applyAlignment="1" applyProtection="1">
      <alignment vertical="center" shrinkToFit="1"/>
      <protection locked="0"/>
    </xf>
    <xf numFmtId="0" fontId="15" fillId="6" borderId="31" xfId="0" applyFont="1" applyFill="1" applyBorder="1" applyAlignment="1" applyProtection="1">
      <alignment horizontal="left" vertical="center"/>
      <protection locked="0"/>
    </xf>
    <xf numFmtId="0" fontId="15" fillId="6" borderId="32" xfId="0" applyFont="1" applyFill="1" applyBorder="1" applyAlignment="1" applyProtection="1">
      <alignment horizontal="left" vertical="center"/>
      <protection locked="0"/>
    </xf>
    <xf numFmtId="41" fontId="15" fillId="0" borderId="29" xfId="1" applyFont="1" applyFill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left" vertical="center"/>
      <protection locked="0"/>
    </xf>
    <xf numFmtId="0" fontId="15" fillId="0" borderId="39" xfId="0" applyFont="1" applyBorder="1" applyProtection="1">
      <alignment vertical="center"/>
      <protection locked="0"/>
    </xf>
    <xf numFmtId="0" fontId="16" fillId="0" borderId="40" xfId="0" applyFont="1" applyBorder="1" applyProtection="1">
      <alignment vertical="center"/>
      <protection locked="0"/>
    </xf>
    <xf numFmtId="176" fontId="15" fillId="0" borderId="40" xfId="0" applyNumberFormat="1" applyFont="1" applyBorder="1" applyProtection="1">
      <alignment vertical="center"/>
    </xf>
    <xf numFmtId="176" fontId="15" fillId="5" borderId="41" xfId="0" applyNumberFormat="1" applyFont="1" applyFill="1" applyBorder="1" applyAlignment="1" applyProtection="1">
      <alignment horizontal="right" vertical="center"/>
      <protection locked="0"/>
    </xf>
    <xf numFmtId="176" fontId="15" fillId="0" borderId="42" xfId="0" applyNumberFormat="1" applyFont="1" applyBorder="1" applyAlignment="1" applyProtection="1">
      <alignment horizontal="center" vertical="center"/>
    </xf>
    <xf numFmtId="0" fontId="15" fillId="0" borderId="43" xfId="0" applyFont="1" applyBorder="1" applyProtection="1">
      <alignment vertical="center"/>
      <protection locked="0"/>
    </xf>
    <xf numFmtId="41" fontId="15" fillId="0" borderId="44" xfId="1" applyFont="1" applyFill="1" applyBorder="1" applyAlignment="1" applyProtection="1">
      <alignment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177" fontId="15" fillId="0" borderId="44" xfId="0" applyNumberFormat="1" applyFont="1" applyBorder="1" applyAlignment="1" applyProtection="1">
      <alignment horizontal="center" vertical="center"/>
      <protection locked="0"/>
    </xf>
    <xf numFmtId="0" fontId="15" fillId="0" borderId="44" xfId="0" applyFont="1" applyBorder="1" applyProtection="1">
      <alignment vertical="center"/>
      <protection locked="0"/>
    </xf>
    <xf numFmtId="41" fontId="18" fillId="0" borderId="45" xfId="1" applyFont="1" applyFill="1" applyBorder="1" applyAlignment="1" applyProtection="1">
      <alignment horizontal="right" vertical="center"/>
    </xf>
    <xf numFmtId="176" fontId="15" fillId="0" borderId="45" xfId="1" applyNumberFormat="1" applyFont="1" applyFill="1" applyBorder="1" applyAlignme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18" fillId="0" borderId="0" xfId="0" applyNumberFormat="1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41" fontId="18" fillId="0" borderId="0" xfId="1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179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176" fontId="18" fillId="0" borderId="0" xfId="0" applyNumberFormat="1" applyFont="1">
      <alignment vertical="center"/>
    </xf>
    <xf numFmtId="41" fontId="18" fillId="0" borderId="0" xfId="1" applyFont="1" applyFill="1" applyBorder="1" applyAlignment="1" applyProtection="1">
      <alignment vertical="center"/>
    </xf>
    <xf numFmtId="179" fontId="18" fillId="0" borderId="0" xfId="1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1" fontId="22" fillId="0" borderId="0" xfId="1" applyFont="1" applyFill="1" applyBorder="1" applyAlignment="1" applyProtection="1">
      <alignment vertical="center"/>
      <protection locked="0"/>
    </xf>
    <xf numFmtId="176" fontId="28" fillId="0" borderId="0" xfId="0" applyNumberFormat="1" applyFont="1">
      <alignment vertical="center"/>
    </xf>
    <xf numFmtId="176" fontId="28" fillId="0" borderId="0" xfId="0" applyNumberFormat="1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41" fontId="28" fillId="0" borderId="0" xfId="1" applyFont="1" applyFill="1" applyBorder="1" applyAlignment="1" applyProtection="1">
      <alignment vertical="center"/>
      <protection locked="0"/>
    </xf>
    <xf numFmtId="177" fontId="28" fillId="0" borderId="0" xfId="1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176" fontId="28" fillId="0" borderId="0" xfId="0" applyNumberFormat="1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176" fontId="29" fillId="0" borderId="0" xfId="0" applyNumberFormat="1" applyFo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1" fontId="18" fillId="0" borderId="0" xfId="0" applyNumberFormat="1" applyFont="1" applyProtection="1">
      <alignment vertical="center"/>
      <protection locked="0"/>
    </xf>
    <xf numFmtId="177" fontId="18" fillId="0" borderId="0" xfId="0" applyNumberFormat="1" applyFont="1" applyProtection="1">
      <alignment vertical="center"/>
      <protection locked="0"/>
    </xf>
    <xf numFmtId="179" fontId="18" fillId="0" borderId="0" xfId="1" applyNumberFormat="1" applyFont="1" applyFill="1" applyBorder="1" applyAlignment="1" applyProtection="1">
      <alignment horizontal="right" vertical="center"/>
    </xf>
    <xf numFmtId="0" fontId="22" fillId="0" borderId="0" xfId="0" applyFont="1" applyProtection="1">
      <alignment vertical="center"/>
      <protection locked="0"/>
    </xf>
    <xf numFmtId="177" fontId="22" fillId="0" borderId="0" xfId="0" applyNumberFormat="1" applyFont="1" applyProtection="1">
      <alignment vertical="center"/>
      <protection locked="0"/>
    </xf>
    <xf numFmtId="179" fontId="22" fillId="0" borderId="0" xfId="0" applyNumberFormat="1" applyFont="1" applyProtection="1">
      <alignment vertical="center"/>
      <protection locked="0"/>
    </xf>
    <xf numFmtId="176" fontId="27" fillId="0" borderId="0" xfId="0" applyNumberFormat="1" applyFont="1" applyProtection="1">
      <alignment vertical="center"/>
      <protection locked="0"/>
    </xf>
    <xf numFmtId="9" fontId="22" fillId="0" borderId="0" xfId="0" applyNumberFormat="1" applyFont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41" fontId="0" fillId="0" borderId="26" xfId="1" applyFont="1" applyBorder="1">
      <alignment vertical="center"/>
    </xf>
    <xf numFmtId="176" fontId="12" fillId="0" borderId="6" xfId="0" applyNumberFormat="1" applyFont="1" applyBorder="1" applyAlignment="1">
      <alignment horizontal="center" vertical="center"/>
    </xf>
    <xf numFmtId="41" fontId="0" fillId="0" borderId="26" xfId="0" applyNumberFormat="1" applyBorder="1">
      <alignment vertical="center"/>
    </xf>
    <xf numFmtId="0" fontId="11" fillId="9" borderId="50" xfId="0" applyFont="1" applyFill="1" applyBorder="1" applyAlignment="1">
      <alignment horizontal="center" vertical="center" wrapText="1"/>
    </xf>
    <xf numFmtId="176" fontId="12" fillId="0" borderId="50" xfId="0" applyNumberFormat="1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0" xfId="0" applyAlignment="1">
      <alignment vertical="center" wrapText="1"/>
    </xf>
    <xf numFmtId="41" fontId="0" fillId="0" borderId="0" xfId="1" applyFont="1">
      <alignment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38" fillId="0" borderId="46" xfId="0" applyFont="1" applyBorder="1" applyProtection="1">
      <alignment vertical="center"/>
      <protection locked="0"/>
    </xf>
    <xf numFmtId="179" fontId="9" fillId="0" borderId="46" xfId="1" applyNumberFormat="1" applyFont="1" applyBorder="1" applyAlignment="1" applyProtection="1">
      <alignment horizontal="right" vertical="center"/>
      <protection locked="0"/>
    </xf>
    <xf numFmtId="176" fontId="11" fillId="3" borderId="15" xfId="1" applyNumberFormat="1" applyFont="1" applyFill="1" applyBorder="1" applyAlignment="1" applyProtection="1">
      <alignment horizontal="centerContinuous" vertical="center"/>
      <protection locked="0"/>
    </xf>
    <xf numFmtId="176" fontId="11" fillId="3" borderId="51" xfId="1" applyNumberFormat="1" applyFont="1" applyFill="1" applyBorder="1" applyAlignment="1" applyProtection="1">
      <alignment horizontal="centerContinuous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176" fontId="11" fillId="3" borderId="37" xfId="1" applyNumberFormat="1" applyFont="1" applyFill="1" applyBorder="1" applyAlignment="1" applyProtection="1">
      <alignment horizontal="centerContinuous" vertical="center"/>
      <protection locked="0"/>
    </xf>
    <xf numFmtId="176" fontId="11" fillId="3" borderId="46" xfId="1" applyNumberFormat="1" applyFont="1" applyFill="1" applyBorder="1" applyAlignment="1" applyProtection="1">
      <alignment horizontal="centerContinuous" vertical="center"/>
      <protection locked="0"/>
    </xf>
    <xf numFmtId="176" fontId="40" fillId="0" borderId="26" xfId="0" applyNumberFormat="1" applyFont="1" applyBorder="1" applyProtection="1">
      <alignment vertical="center"/>
    </xf>
    <xf numFmtId="176" fontId="41" fillId="0" borderId="26" xfId="0" applyNumberFormat="1" applyFont="1" applyBorder="1">
      <alignment vertical="center"/>
    </xf>
    <xf numFmtId="176" fontId="41" fillId="0" borderId="26" xfId="0" applyNumberFormat="1" applyFont="1" applyBorder="1" applyProtection="1">
      <alignment vertical="center"/>
    </xf>
    <xf numFmtId="180" fontId="0" fillId="0" borderId="0" xfId="1" applyNumberFormat="1" applyFont="1" applyProtection="1">
      <alignment vertical="center"/>
    </xf>
    <xf numFmtId="176" fontId="18" fillId="4" borderId="53" xfId="0" applyNumberFormat="1" applyFont="1" applyFill="1" applyBorder="1" applyProtection="1">
      <alignment vertical="center"/>
    </xf>
    <xf numFmtId="176" fontId="18" fillId="0" borderId="53" xfId="0" applyNumberFormat="1" applyFont="1" applyBorder="1" applyProtection="1">
      <alignment vertical="center"/>
      <protection locked="0"/>
    </xf>
    <xf numFmtId="176" fontId="18" fillId="0" borderId="54" xfId="0" applyNumberFormat="1" applyFont="1" applyBorder="1" applyProtection="1">
      <alignment vertical="center"/>
    </xf>
    <xf numFmtId="0" fontId="18" fillId="10" borderId="55" xfId="0" applyFont="1" applyFill="1" applyBorder="1" applyProtection="1">
      <alignment vertical="center"/>
      <protection locked="0"/>
    </xf>
    <xf numFmtId="41" fontId="18" fillId="10" borderId="56" xfId="0" applyNumberFormat="1" applyFont="1" applyFill="1" applyBorder="1">
      <alignment vertical="center"/>
    </xf>
    <xf numFmtId="0" fontId="18" fillId="0" borderId="57" xfId="0" applyFont="1" applyBorder="1" applyProtection="1">
      <alignment vertical="center"/>
      <protection locked="0"/>
    </xf>
    <xf numFmtId="41" fontId="18" fillId="10" borderId="57" xfId="0" applyNumberFormat="1" applyFont="1" applyFill="1" applyBorder="1">
      <alignment vertical="center"/>
    </xf>
    <xf numFmtId="41" fontId="18" fillId="10" borderId="58" xfId="0" applyNumberFormat="1" applyFont="1" applyFill="1" applyBorder="1" applyProtection="1">
      <alignment vertical="center"/>
    </xf>
    <xf numFmtId="0" fontId="18" fillId="0" borderId="14" xfId="0" applyFont="1" applyBorder="1" applyAlignment="1" applyProtection="1">
      <alignment horizontal="left" vertical="center"/>
      <protection locked="0"/>
    </xf>
    <xf numFmtId="176" fontId="18" fillId="7" borderId="34" xfId="0" applyNumberFormat="1" applyFont="1" applyFill="1" applyBorder="1" applyProtection="1">
      <alignment vertical="center"/>
    </xf>
    <xf numFmtId="176" fontId="18" fillId="0" borderId="34" xfId="0" applyNumberFormat="1" applyFont="1" applyBorder="1" applyProtection="1">
      <alignment vertical="center"/>
      <protection locked="0"/>
    </xf>
    <xf numFmtId="178" fontId="18" fillId="0" borderId="37" xfId="0" applyNumberFormat="1" applyFont="1" applyBorder="1" applyProtection="1">
      <alignment vertical="center"/>
      <protection locked="0"/>
    </xf>
    <xf numFmtId="181" fontId="18" fillId="0" borderId="46" xfId="0" applyNumberFormat="1" applyFont="1" applyBorder="1" applyProtection="1">
      <alignment vertical="center"/>
    </xf>
    <xf numFmtId="178" fontId="18" fillId="0" borderId="46" xfId="0" applyNumberFormat="1" applyFont="1" applyBorder="1" applyProtection="1">
      <alignment vertical="center"/>
      <protection locked="0"/>
    </xf>
    <xf numFmtId="178" fontId="18" fillId="0" borderId="59" xfId="0" applyNumberFormat="1" applyFont="1" applyBorder="1" applyProtection="1">
      <alignment vertical="center"/>
      <protection locked="0"/>
    </xf>
    <xf numFmtId="0" fontId="18" fillId="0" borderId="14" xfId="0" applyFont="1" applyBorder="1" applyProtection="1">
      <alignment vertical="center"/>
      <protection locked="0"/>
    </xf>
    <xf numFmtId="0" fontId="18" fillId="0" borderId="13" xfId="0" applyFont="1" applyBorder="1" applyProtection="1">
      <alignment vertical="center"/>
      <protection locked="0"/>
    </xf>
    <xf numFmtId="0" fontId="18" fillId="11" borderId="53" xfId="0" applyFont="1" applyFill="1" applyBorder="1" applyProtection="1">
      <alignment vertical="center"/>
      <protection locked="0"/>
    </xf>
    <xf numFmtId="176" fontId="18" fillId="11" borderId="53" xfId="0" applyNumberFormat="1" applyFont="1" applyFill="1" applyBorder="1" applyProtection="1">
      <alignment vertical="center"/>
    </xf>
    <xf numFmtId="0" fontId="16" fillId="12" borderId="53" xfId="0" applyFont="1" applyFill="1" applyBorder="1" applyProtection="1">
      <alignment vertical="center"/>
      <protection locked="0"/>
    </xf>
    <xf numFmtId="0" fontId="18" fillId="0" borderId="60" xfId="0" applyFont="1" applyBorder="1" applyAlignment="1" applyProtection="1">
      <alignment horizontal="left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41" fontId="16" fillId="12" borderId="53" xfId="0" applyNumberFormat="1" applyFont="1" applyFill="1" applyBorder="1" applyProtection="1">
      <alignment vertical="center"/>
      <protection locked="0"/>
    </xf>
    <xf numFmtId="41" fontId="18" fillId="12" borderId="13" xfId="1" applyFont="1" applyFill="1" applyBorder="1" applyAlignment="1" applyProtection="1">
      <alignment vertical="center"/>
    </xf>
    <xf numFmtId="176" fontId="18" fillId="0" borderId="14" xfId="0" applyNumberFormat="1" applyFont="1" applyBorder="1">
      <alignment vertical="center"/>
    </xf>
    <xf numFmtId="176" fontId="18" fillId="0" borderId="14" xfId="0" applyNumberFormat="1" applyFont="1" applyBorder="1" applyProtection="1">
      <alignment vertical="center"/>
      <protection locked="0"/>
    </xf>
    <xf numFmtId="0" fontId="17" fillId="0" borderId="26" xfId="0" applyFont="1" applyBorder="1" applyAlignment="1" applyProtection="1">
      <protection locked="0"/>
    </xf>
    <xf numFmtId="41" fontId="16" fillId="0" borderId="61" xfId="1" applyFont="1" applyFill="1" applyBorder="1" applyAlignment="1" applyProtection="1">
      <alignment horizontal="left" vertical="center"/>
    </xf>
    <xf numFmtId="0" fontId="18" fillId="0" borderId="61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41" fontId="18" fillId="0" borderId="61" xfId="1" applyFont="1" applyFill="1" applyBorder="1" applyAlignment="1" applyProtection="1">
      <alignment horizontal="center" vertical="center"/>
    </xf>
    <xf numFmtId="0" fontId="18" fillId="0" borderId="57" xfId="0" applyFont="1" applyBorder="1" applyAlignment="1" applyProtection="1">
      <alignment horizontal="center" vertical="center"/>
      <protection locked="0"/>
    </xf>
    <xf numFmtId="41" fontId="17" fillId="0" borderId="0" xfId="1" applyFont="1" applyBorder="1" applyAlignment="1" applyProtection="1"/>
    <xf numFmtId="179" fontId="18" fillId="0" borderId="62" xfId="1" applyNumberFormat="1" applyFont="1" applyFill="1" applyBorder="1" applyAlignment="1" applyProtection="1">
      <alignment horizontal="right" vertical="center"/>
    </xf>
    <xf numFmtId="41" fontId="18" fillId="0" borderId="57" xfId="0" applyNumberFormat="1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41" fontId="16" fillId="0" borderId="63" xfId="1" applyFont="1" applyFill="1" applyBorder="1" applyAlignment="1" applyProtection="1">
      <alignment horizontal="center" vertical="center"/>
    </xf>
    <xf numFmtId="41" fontId="16" fillId="0" borderId="63" xfId="1" applyFont="1" applyFill="1" applyBorder="1" applyAlignment="1" applyProtection="1">
      <alignment vertical="center"/>
      <protection locked="0"/>
    </xf>
    <xf numFmtId="179" fontId="18" fillId="12" borderId="53" xfId="0" applyNumberFormat="1" applyFont="1" applyFill="1" applyBorder="1" applyProtection="1">
      <alignment vertical="center"/>
    </xf>
    <xf numFmtId="41" fontId="16" fillId="0" borderId="63" xfId="1" applyFont="1" applyFill="1" applyBorder="1" applyAlignment="1" applyProtection="1">
      <alignment vertical="center"/>
    </xf>
    <xf numFmtId="41" fontId="0" fillId="0" borderId="0" xfId="0" applyNumberFormat="1">
      <alignment vertical="center"/>
    </xf>
    <xf numFmtId="176" fontId="18" fillId="0" borderId="25" xfId="0" applyNumberFormat="1" applyFont="1" applyBorder="1" applyProtection="1">
      <alignment vertical="center"/>
      <protection locked="0"/>
    </xf>
    <xf numFmtId="182" fontId="0" fillId="0" borderId="0" xfId="2" applyNumberFormat="1" applyFont="1">
      <alignment vertical="center"/>
    </xf>
    <xf numFmtId="176" fontId="17" fillId="0" borderId="26" xfId="0" applyNumberFormat="1" applyFont="1" applyBorder="1" applyAlignment="1" applyProtection="1">
      <protection locked="0"/>
    </xf>
    <xf numFmtId="176" fontId="18" fillId="0" borderId="54" xfId="0" applyNumberFormat="1" applyFont="1" applyBorder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41" fontId="22" fillId="0" borderId="0" xfId="0" applyNumberFormat="1" applyFont="1" applyProtection="1">
      <alignment vertical="center"/>
    </xf>
    <xf numFmtId="0" fontId="18" fillId="11" borderId="53" xfId="0" applyFont="1" applyFill="1" applyBorder="1" applyAlignment="1" applyProtection="1">
      <alignment vertical="center" shrinkToFit="1"/>
      <protection locked="0"/>
    </xf>
    <xf numFmtId="176" fontId="18" fillId="11" borderId="64" xfId="0" applyNumberFormat="1" applyFont="1" applyFill="1" applyBorder="1" applyProtection="1">
      <alignment vertical="center"/>
    </xf>
    <xf numFmtId="41" fontId="18" fillId="0" borderId="60" xfId="1" applyFont="1" applyFill="1" applyBorder="1" applyAlignment="1" applyProtection="1">
      <alignment vertical="center"/>
      <protection locked="0"/>
    </xf>
    <xf numFmtId="0" fontId="18" fillId="0" borderId="60" xfId="0" applyFont="1" applyBorder="1" applyProtection="1">
      <alignment vertical="center"/>
      <protection locked="0"/>
    </xf>
    <xf numFmtId="41" fontId="18" fillId="0" borderId="60" xfId="1" applyFont="1" applyFill="1" applyBorder="1" applyAlignment="1" applyProtection="1">
      <alignment horizontal="center" vertical="center"/>
      <protection locked="0"/>
    </xf>
    <xf numFmtId="41" fontId="16" fillId="12" borderId="53" xfId="1" applyFont="1" applyFill="1" applyBorder="1" applyAlignment="1" applyProtection="1">
      <alignment vertical="center"/>
    </xf>
    <xf numFmtId="0" fontId="18" fillId="0" borderId="14" xfId="0" applyFont="1" applyBorder="1" applyAlignment="1" applyProtection="1">
      <alignment vertical="center" shrinkToFit="1"/>
      <protection locked="0"/>
    </xf>
    <xf numFmtId="41" fontId="18" fillId="0" borderId="65" xfId="1" applyFont="1" applyFill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41" fontId="19" fillId="0" borderId="65" xfId="1" applyFont="1" applyFill="1" applyBorder="1" applyAlignment="1" applyProtection="1">
      <alignment horizontal="center" vertical="center"/>
    </xf>
    <xf numFmtId="41" fontId="22" fillId="0" borderId="0" xfId="1" applyFont="1" applyAlignment="1" applyProtection="1">
      <alignment vertical="center"/>
    </xf>
    <xf numFmtId="0" fontId="18" fillId="0" borderId="53" xfId="0" applyFont="1" applyBorder="1" applyProtection="1">
      <alignment vertical="center"/>
      <protection locked="0"/>
    </xf>
    <xf numFmtId="0" fontId="18" fillId="0" borderId="66" xfId="0" applyFont="1" applyBorder="1" applyProtection="1">
      <alignment vertical="center"/>
      <protection locked="0"/>
    </xf>
    <xf numFmtId="41" fontId="18" fillId="0" borderId="57" xfId="1" applyFont="1" applyFill="1" applyBorder="1" applyAlignment="1" applyProtection="1">
      <alignment vertical="center"/>
      <protection locked="0"/>
    </xf>
    <xf numFmtId="41" fontId="18" fillId="0" borderId="57" xfId="1" applyFont="1" applyFill="1" applyBorder="1" applyAlignment="1" applyProtection="1">
      <alignment horizontal="center" vertical="center"/>
      <protection locked="0"/>
    </xf>
    <xf numFmtId="41" fontId="18" fillId="0" borderId="61" xfId="1" applyFont="1" applyFill="1" applyBorder="1" applyAlignment="1" applyProtection="1">
      <alignment vertical="center"/>
      <protection locked="0"/>
    </xf>
    <xf numFmtId="41" fontId="18" fillId="0" borderId="61" xfId="1" applyFont="1" applyFill="1" applyBorder="1" applyAlignment="1" applyProtection="1">
      <alignment horizontal="center" vertical="center"/>
      <protection locked="0"/>
    </xf>
    <xf numFmtId="179" fontId="18" fillId="0" borderId="58" xfId="1" applyNumberFormat="1" applyFont="1" applyFill="1" applyBorder="1" applyAlignment="1" applyProtection="1">
      <alignment vertical="center"/>
      <protection locked="0"/>
    </xf>
    <xf numFmtId="0" fontId="16" fillId="0" borderId="53" xfId="0" applyFont="1" applyBorder="1" applyProtection="1">
      <alignment vertical="center"/>
      <protection locked="0"/>
    </xf>
    <xf numFmtId="41" fontId="42" fillId="0" borderId="60" xfId="1" applyFont="1" applyFill="1" applyBorder="1" applyAlignment="1" applyProtection="1">
      <alignment horizontal="center" vertical="center"/>
      <protection locked="0"/>
    </xf>
    <xf numFmtId="41" fontId="18" fillId="0" borderId="51" xfId="1" applyFont="1" applyFill="1" applyBorder="1" applyAlignment="1" applyProtection="1">
      <alignment horizontal="center" vertical="center"/>
      <protection locked="0"/>
    </xf>
    <xf numFmtId="179" fontId="18" fillId="0" borderId="64" xfId="1" applyNumberFormat="1" applyFont="1" applyFill="1" applyBorder="1" applyAlignment="1" applyProtection="1">
      <alignment vertical="center"/>
      <protection locked="0"/>
    </xf>
    <xf numFmtId="0" fontId="16" fillId="12" borderId="67" xfId="0" applyFont="1" applyFill="1" applyBorder="1" applyProtection="1">
      <alignment vertical="center"/>
      <protection locked="0"/>
    </xf>
    <xf numFmtId="0" fontId="18" fillId="0" borderId="61" xfId="0" applyFont="1" applyBorder="1" applyProtection="1">
      <alignment vertical="center"/>
      <protection locked="0"/>
    </xf>
    <xf numFmtId="41" fontId="18" fillId="0" borderId="57" xfId="1" applyFont="1" applyFill="1" applyBorder="1" applyAlignment="1" applyProtection="1">
      <alignment horizontal="center" vertical="center"/>
    </xf>
    <xf numFmtId="0" fontId="43" fillId="0" borderId="57" xfId="0" applyFont="1" applyBorder="1" applyAlignment="1" applyProtection="1">
      <alignment horizontal="center" vertical="center"/>
      <protection locked="0"/>
    </xf>
    <xf numFmtId="41" fontId="18" fillId="12" borderId="53" xfId="1" applyFont="1" applyFill="1" applyBorder="1" applyAlignment="1" applyProtection="1">
      <alignment vertical="center"/>
    </xf>
    <xf numFmtId="179" fontId="18" fillId="0" borderId="58" xfId="1" applyNumberFormat="1" applyFont="1" applyFill="1" applyBorder="1" applyAlignment="1" applyProtection="1">
      <alignment vertical="center"/>
    </xf>
    <xf numFmtId="0" fontId="18" fillId="0" borderId="65" xfId="0" applyFont="1" applyBorder="1" applyProtection="1">
      <alignment vertical="center"/>
      <protection locked="0"/>
    </xf>
    <xf numFmtId="0" fontId="17" fillId="0" borderId="14" xfId="0" applyFont="1" applyBorder="1" applyAlignment="1" applyProtection="1">
      <protection locked="0"/>
    </xf>
    <xf numFmtId="176" fontId="16" fillId="12" borderId="67" xfId="0" applyNumberFormat="1" applyFont="1" applyFill="1" applyBorder="1" applyAlignment="1" applyProtection="1">
      <alignment horizontal="left" vertical="center"/>
      <protection locked="0"/>
    </xf>
    <xf numFmtId="0" fontId="16" fillId="0" borderId="61" xfId="0" applyFont="1" applyBorder="1" applyProtection="1">
      <alignment vertical="center"/>
      <protection locked="0"/>
    </xf>
    <xf numFmtId="41" fontId="16" fillId="0" borderId="57" xfId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179" fontId="16" fillId="0" borderId="58" xfId="1" applyNumberFormat="1" applyFont="1" applyFill="1" applyBorder="1" applyAlignment="1" applyProtection="1">
      <alignment vertical="center"/>
    </xf>
    <xf numFmtId="176" fontId="18" fillId="0" borderId="35" xfId="0" applyNumberFormat="1" applyFont="1" applyBorder="1" applyProtection="1">
      <alignment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left" vertical="center"/>
      <protection locked="0"/>
    </xf>
    <xf numFmtId="0" fontId="16" fillId="0" borderId="68" xfId="0" applyFont="1" applyBorder="1" applyAlignment="1" applyProtection="1">
      <alignment horizontal="center" vertical="center"/>
      <protection locked="0"/>
    </xf>
    <xf numFmtId="176" fontId="16" fillId="0" borderId="35" xfId="0" applyNumberFormat="1" applyFont="1" applyBorder="1" applyAlignment="1" applyProtection="1">
      <alignment horizontal="center" vertical="center"/>
      <protection locked="0"/>
    </xf>
    <xf numFmtId="41" fontId="16" fillId="0" borderId="0" xfId="1" applyFont="1" applyFill="1" applyBorder="1" applyAlignment="1" applyProtection="1">
      <alignment vertical="center"/>
      <protection locked="0"/>
    </xf>
    <xf numFmtId="41" fontId="18" fillId="0" borderId="0" xfId="1" applyFont="1" applyFill="1" applyBorder="1" applyAlignment="1" applyProtection="1">
      <alignment horizontal="center" vertical="center"/>
      <protection locked="0"/>
    </xf>
    <xf numFmtId="176" fontId="18" fillId="11" borderId="54" xfId="0" applyNumberFormat="1" applyFont="1" applyFill="1" applyBorder="1" applyProtection="1">
      <alignment vertical="center"/>
    </xf>
    <xf numFmtId="179" fontId="18" fillId="0" borderId="64" xfId="1" applyNumberFormat="1" applyFont="1" applyFill="1" applyBorder="1" applyAlignment="1" applyProtection="1">
      <alignment horizontal="right" vertical="center"/>
      <protection locked="0"/>
    </xf>
    <xf numFmtId="0" fontId="18" fillId="12" borderId="53" xfId="0" applyFont="1" applyFill="1" applyBorder="1" applyProtection="1">
      <alignment vertical="center"/>
      <protection locked="0"/>
    </xf>
    <xf numFmtId="0" fontId="19" fillId="0" borderId="61" xfId="0" applyFont="1" applyBorder="1" applyProtection="1">
      <alignment vertical="center"/>
      <protection locked="0"/>
    </xf>
    <xf numFmtId="0" fontId="18" fillId="12" borderId="53" xfId="0" applyFont="1" applyFill="1" applyBorder="1" applyProtection="1">
      <alignment vertical="center"/>
    </xf>
    <xf numFmtId="0" fontId="19" fillId="0" borderId="61" xfId="0" applyFont="1" applyBorder="1" applyAlignment="1" applyProtection="1">
      <alignment horizontal="center" vertical="center"/>
      <protection locked="0"/>
    </xf>
    <xf numFmtId="0" fontId="26" fillId="0" borderId="69" xfId="0" applyFont="1" applyBorder="1" applyAlignment="1" applyProtection="1">
      <alignment horizontal="justify" vertical="center"/>
      <protection locked="0"/>
    </xf>
    <xf numFmtId="41" fontId="44" fillId="0" borderId="0" xfId="1" applyFont="1" applyFill="1" applyAlignment="1" applyProtection="1"/>
    <xf numFmtId="0" fontId="15" fillId="0" borderId="0" xfId="0" applyFont="1" applyAlignment="1" applyProtection="1">
      <alignment horizontal="center" vertical="center"/>
      <protection locked="0"/>
    </xf>
    <xf numFmtId="183" fontId="18" fillId="0" borderId="0" xfId="2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26" fillId="0" borderId="14" xfId="0" applyFont="1" applyBorder="1" applyAlignment="1" applyProtection="1">
      <alignment horizontal="justify" vertical="center"/>
      <protection locked="0"/>
    </xf>
    <xf numFmtId="0" fontId="15" fillId="0" borderId="57" xfId="0" applyFont="1" applyBorder="1" applyAlignment="1" applyProtection="1">
      <alignment horizontal="center" vertical="center"/>
      <protection locked="0"/>
    </xf>
    <xf numFmtId="183" fontId="18" fillId="0" borderId="57" xfId="2" applyNumberFormat="1" applyFont="1" applyFill="1" applyBorder="1" applyAlignment="1" applyProtection="1">
      <alignment horizontal="center" vertical="center"/>
      <protection locked="0"/>
    </xf>
    <xf numFmtId="0" fontId="19" fillId="0" borderId="57" xfId="0" applyFont="1" applyBorder="1" applyProtection="1">
      <alignment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41" fontId="44" fillId="0" borderId="0" xfId="1" applyFont="1" applyFill="1" applyAlignment="1" applyProtection="1">
      <protection locked="0"/>
    </xf>
    <xf numFmtId="41" fontId="46" fillId="0" borderId="0" xfId="1" applyFont="1" applyFill="1" applyAlignment="1" applyProtection="1">
      <protection locked="0"/>
    </xf>
    <xf numFmtId="179" fontId="18" fillId="0" borderId="25" xfId="1" applyNumberFormat="1" applyFont="1" applyFill="1" applyBorder="1" applyAlignment="1" applyProtection="1">
      <alignment horizontal="right" vertical="center"/>
    </xf>
    <xf numFmtId="0" fontId="18" fillId="0" borderId="67" xfId="0" applyFont="1" applyBorder="1" applyProtection="1">
      <alignment vertical="center"/>
      <protection locked="0"/>
    </xf>
    <xf numFmtId="179" fontId="18" fillId="0" borderId="58" xfId="1" applyNumberFormat="1" applyFont="1" applyFill="1" applyBorder="1" applyAlignment="1" applyProtection="1">
      <alignment horizontal="right" vertical="center"/>
    </xf>
    <xf numFmtId="0" fontId="18" fillId="0" borderId="69" xfId="0" applyFont="1" applyBorder="1" applyProtection="1">
      <alignment vertical="center"/>
      <protection locked="0"/>
    </xf>
    <xf numFmtId="41" fontId="16" fillId="0" borderId="35" xfId="1" applyFont="1" applyFill="1" applyBorder="1" applyAlignment="1" applyProtection="1">
      <alignment vertical="center"/>
      <protection locked="0"/>
    </xf>
    <xf numFmtId="10" fontId="18" fillId="0" borderId="57" xfId="2" applyNumberFormat="1" applyFont="1" applyFill="1" applyBorder="1" applyAlignment="1" applyProtection="1">
      <alignment horizontal="center" vertical="center"/>
      <protection locked="0"/>
    </xf>
    <xf numFmtId="179" fontId="18" fillId="0" borderId="62" xfId="1" applyNumberFormat="1" applyFont="1" applyFill="1" applyBorder="1" applyAlignment="1" applyProtection="1">
      <alignment horizontal="right" vertical="center"/>
      <protection locked="0"/>
    </xf>
    <xf numFmtId="176" fontId="18" fillId="7" borderId="26" xfId="0" applyNumberFormat="1" applyFont="1" applyFill="1" applyBorder="1" applyProtection="1">
      <alignment vertical="center"/>
    </xf>
    <xf numFmtId="176" fontId="18" fillId="0" borderId="34" xfId="0" applyNumberFormat="1" applyFont="1" applyBorder="1">
      <alignment vertical="center"/>
    </xf>
    <xf numFmtId="0" fontId="18" fillId="6" borderId="13" xfId="0" applyFont="1" applyFill="1" applyBorder="1" applyProtection="1">
      <alignment vertical="center"/>
      <protection locked="0"/>
    </xf>
    <xf numFmtId="176" fontId="18" fillId="6" borderId="13" xfId="0" applyNumberFormat="1" applyFont="1" applyFill="1" applyBorder="1" applyProtection="1">
      <alignment vertical="center"/>
    </xf>
    <xf numFmtId="176" fontId="18" fillId="0" borderId="13" xfId="0" applyNumberFormat="1" applyFont="1" applyBorder="1" applyProtection="1">
      <alignment vertical="center"/>
      <protection locked="0"/>
    </xf>
    <xf numFmtId="179" fontId="18" fillId="6" borderId="64" xfId="1" applyNumberFormat="1" applyFont="1" applyFill="1" applyBorder="1" applyAlignment="1" applyProtection="1">
      <alignment horizontal="right" vertical="center"/>
    </xf>
    <xf numFmtId="41" fontId="18" fillId="0" borderId="65" xfId="1" applyFont="1" applyFill="1" applyBorder="1" applyAlignment="1" applyProtection="1">
      <alignment horizontal="center" vertical="center"/>
      <protection locked="0"/>
    </xf>
    <xf numFmtId="179" fontId="18" fillId="0" borderId="72" xfId="1" applyNumberFormat="1" applyFont="1" applyFill="1" applyBorder="1" applyAlignment="1" applyProtection="1">
      <alignment vertical="center"/>
    </xf>
    <xf numFmtId="0" fontId="18" fillId="0" borderId="35" xfId="0" applyFont="1" applyBorder="1" applyProtection="1">
      <alignment vertical="center"/>
      <protection locked="0"/>
    </xf>
    <xf numFmtId="0" fontId="47" fillId="6" borderId="15" xfId="0" applyFont="1" applyFill="1" applyBorder="1" applyAlignment="1" applyProtection="1">
      <alignment vertical="center" shrinkToFit="1"/>
      <protection locked="0"/>
    </xf>
    <xf numFmtId="176" fontId="47" fillId="6" borderId="15" xfId="0" applyNumberFormat="1" applyFont="1" applyFill="1" applyBorder="1" applyAlignment="1" applyProtection="1">
      <alignment horizontal="right" vertical="center"/>
    </xf>
    <xf numFmtId="179" fontId="47" fillId="0" borderId="13" xfId="0" applyNumberFormat="1" applyFont="1" applyBorder="1" applyAlignment="1" applyProtection="1">
      <alignment horizontal="right" vertical="center"/>
      <protection locked="0"/>
    </xf>
    <xf numFmtId="0" fontId="47" fillId="0" borderId="60" xfId="0" applyFont="1" applyBorder="1" applyAlignment="1" applyProtection="1">
      <alignment vertical="center" shrinkToFit="1"/>
      <protection locked="0"/>
    </xf>
    <xf numFmtId="41" fontId="47" fillId="0" borderId="60" xfId="1" applyFont="1" applyFill="1" applyBorder="1" applyAlignment="1" applyProtection="1">
      <alignment horizontal="center" vertical="center" shrinkToFit="1"/>
      <protection locked="0"/>
    </xf>
    <xf numFmtId="0" fontId="47" fillId="0" borderId="60" xfId="0" applyFont="1" applyBorder="1" applyAlignment="1" applyProtection="1">
      <alignment horizontal="center" vertical="center" shrinkToFit="1"/>
      <protection locked="0"/>
    </xf>
    <xf numFmtId="179" fontId="47" fillId="6" borderId="64" xfId="1" applyNumberFormat="1" applyFont="1" applyFill="1" applyBorder="1" applyAlignment="1" applyProtection="1">
      <alignment vertical="center" shrinkToFit="1"/>
    </xf>
    <xf numFmtId="0" fontId="47" fillId="0" borderId="35" xfId="0" applyFont="1" applyBorder="1" applyProtection="1">
      <alignment vertical="center"/>
      <protection locked="0"/>
    </xf>
    <xf numFmtId="0" fontId="47" fillId="0" borderId="35" xfId="0" applyFont="1" applyBorder="1" applyAlignment="1" applyProtection="1">
      <alignment horizontal="right" vertical="center"/>
      <protection locked="0"/>
    </xf>
    <xf numFmtId="179" fontId="47" fillId="0" borderId="14" xfId="0" applyNumberFormat="1" applyFont="1" applyBorder="1" applyAlignment="1" applyProtection="1">
      <alignment horizontal="right" vertical="center"/>
      <protection locked="0"/>
    </xf>
    <xf numFmtId="0" fontId="47" fillId="0" borderId="66" xfId="0" applyFont="1" applyBorder="1" applyAlignment="1" applyProtection="1">
      <alignment vertical="center" shrinkToFit="1"/>
      <protection locked="0"/>
    </xf>
    <xf numFmtId="41" fontId="47" fillId="0" borderId="57" xfId="1" applyFont="1" applyFill="1" applyBorder="1" applyAlignment="1" applyProtection="1">
      <alignment vertical="center" shrinkToFit="1"/>
      <protection locked="0"/>
    </xf>
    <xf numFmtId="0" fontId="47" fillId="0" borderId="57" xfId="0" applyFont="1" applyBorder="1" applyAlignment="1" applyProtection="1">
      <alignment horizontal="center" vertical="center" shrinkToFit="1"/>
      <protection locked="0"/>
    </xf>
    <xf numFmtId="41" fontId="47" fillId="0" borderId="57" xfId="1" applyFont="1" applyFill="1" applyBorder="1" applyAlignment="1" applyProtection="1">
      <alignment horizontal="center" vertical="center" shrinkToFit="1"/>
      <protection locked="0"/>
    </xf>
    <xf numFmtId="179" fontId="47" fillId="0" borderId="58" xfId="1" applyNumberFormat="1" applyFont="1" applyFill="1" applyBorder="1" applyAlignment="1" applyProtection="1">
      <alignment vertical="center" shrinkToFit="1"/>
    </xf>
    <xf numFmtId="0" fontId="18" fillId="6" borderId="15" xfId="0" applyFont="1" applyFill="1" applyBorder="1" applyProtection="1">
      <alignment vertical="center"/>
      <protection locked="0"/>
    </xf>
    <xf numFmtId="176" fontId="18" fillId="6" borderId="15" xfId="0" applyNumberFormat="1" applyFont="1" applyFill="1" applyBorder="1" applyProtection="1">
      <alignment vertical="center"/>
    </xf>
    <xf numFmtId="0" fontId="18" fillId="0" borderId="73" xfId="0" applyFont="1" applyBorder="1" applyProtection="1">
      <alignment vertical="center"/>
      <protection locked="0"/>
    </xf>
    <xf numFmtId="41" fontId="18" fillId="0" borderId="68" xfId="1" applyFont="1" applyFill="1" applyBorder="1" applyAlignment="1" applyProtection="1">
      <alignment vertical="center"/>
      <protection locked="0"/>
    </xf>
    <xf numFmtId="0" fontId="18" fillId="0" borderId="68" xfId="0" applyFont="1" applyBorder="1" applyAlignment="1" applyProtection="1">
      <alignment horizontal="center" vertical="center"/>
      <protection locked="0"/>
    </xf>
    <xf numFmtId="41" fontId="18" fillId="0" borderId="68" xfId="1" applyFont="1" applyFill="1" applyBorder="1" applyAlignment="1" applyProtection="1">
      <alignment horizontal="center" vertical="center"/>
      <protection locked="0"/>
    </xf>
    <xf numFmtId="176" fontId="18" fillId="0" borderId="26" xfId="0" applyNumberFormat="1" applyFont="1" applyBorder="1" applyProtection="1">
      <alignment vertical="center"/>
      <protection locked="0"/>
    </xf>
    <xf numFmtId="0" fontId="18" fillId="0" borderId="46" xfId="0" applyFont="1" applyBorder="1" applyProtection="1">
      <alignment vertical="center"/>
      <protection locked="0"/>
    </xf>
    <xf numFmtId="41" fontId="18" fillId="0" borderId="46" xfId="1" applyFont="1" applyFill="1" applyBorder="1" applyAlignment="1" applyProtection="1">
      <alignment vertical="center"/>
      <protection locked="0"/>
    </xf>
    <xf numFmtId="41" fontId="18" fillId="0" borderId="46" xfId="1" applyFont="1" applyFill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179" fontId="18" fillId="0" borderId="59" xfId="1" applyNumberFormat="1" applyFont="1" applyFill="1" applyBorder="1" applyAlignment="1" applyProtection="1">
      <alignment vertical="center"/>
      <protection locked="0"/>
    </xf>
    <xf numFmtId="0" fontId="18" fillId="0" borderId="54" xfId="0" applyFont="1" applyBorder="1" applyProtection="1">
      <alignment vertical="center"/>
      <protection locked="0"/>
    </xf>
    <xf numFmtId="176" fontId="18" fillId="0" borderId="73" xfId="0" applyNumberFormat="1" applyFont="1" applyBorder="1" applyProtection="1">
      <alignment vertical="center"/>
      <protection locked="0"/>
    </xf>
    <xf numFmtId="0" fontId="25" fillId="0" borderId="73" xfId="0" applyFont="1" applyBorder="1" applyProtection="1">
      <alignment vertical="center"/>
      <protection locked="0"/>
    </xf>
    <xf numFmtId="0" fontId="18" fillId="0" borderId="68" xfId="0" applyFont="1" applyBorder="1" applyProtection="1">
      <alignment vertical="center"/>
      <protection locked="0"/>
    </xf>
    <xf numFmtId="179" fontId="18" fillId="0" borderId="74" xfId="1" applyNumberFormat="1" applyFont="1" applyFill="1" applyBorder="1" applyAlignment="1" applyProtection="1">
      <alignment vertical="center"/>
    </xf>
    <xf numFmtId="0" fontId="18" fillId="6" borderId="14" xfId="0" applyFont="1" applyFill="1" applyBorder="1" applyAlignment="1" applyProtection="1">
      <alignment vertical="center" wrapText="1"/>
      <protection locked="0"/>
    </xf>
    <xf numFmtId="176" fontId="18" fillId="6" borderId="14" xfId="0" applyNumberFormat="1" applyFont="1" applyFill="1" applyBorder="1" applyProtection="1">
      <alignment vertical="center"/>
    </xf>
    <xf numFmtId="0" fontId="18" fillId="0" borderId="53" xfId="0" applyFont="1" applyFill="1" applyBorder="1" applyProtection="1">
      <alignment vertical="center"/>
      <protection locked="0"/>
    </xf>
    <xf numFmtId="41" fontId="18" fillId="0" borderId="60" xfId="1" applyFont="1" applyFill="1" applyBorder="1" applyAlignment="1" applyProtection="1">
      <alignment vertical="center"/>
    </xf>
    <xf numFmtId="179" fontId="18" fillId="6" borderId="64" xfId="1" applyNumberFormat="1" applyFont="1" applyFill="1" applyBorder="1" applyAlignment="1" applyProtection="1">
      <alignment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176" fontId="18" fillId="0" borderId="69" xfId="0" applyNumberFormat="1" applyFont="1" applyBorder="1" applyProtection="1">
      <alignment vertical="center"/>
      <protection locked="0"/>
    </xf>
    <xf numFmtId="180" fontId="18" fillId="0" borderId="61" xfId="1" applyNumberFormat="1" applyFont="1" applyFill="1" applyBorder="1" applyAlignment="1" applyProtection="1">
      <alignment vertical="center"/>
      <protection locked="0"/>
    </xf>
    <xf numFmtId="0" fontId="18" fillId="13" borderId="53" xfId="0" applyFont="1" applyFill="1" applyBorder="1" applyProtection="1">
      <alignment vertical="center"/>
      <protection locked="0"/>
    </xf>
    <xf numFmtId="41" fontId="18" fillId="13" borderId="54" xfId="1" applyFont="1" applyFill="1" applyBorder="1" applyAlignment="1" applyProtection="1">
      <alignment vertical="center"/>
    </xf>
    <xf numFmtId="179" fontId="18" fillId="14" borderId="58" xfId="1" applyNumberFormat="1" applyFont="1" applyFill="1" applyBorder="1" applyAlignment="1" applyProtection="1">
      <alignment vertical="center"/>
    </xf>
    <xf numFmtId="0" fontId="26" fillId="0" borderId="22" xfId="0" applyFont="1" applyBorder="1" applyAlignment="1" applyProtection="1">
      <alignment horizontal="left" vertical="center"/>
      <protection locked="0"/>
    </xf>
    <xf numFmtId="41" fontId="18" fillId="0" borderId="75" xfId="1" applyFont="1" applyFill="1" applyBorder="1" applyAlignment="1" applyProtection="1">
      <alignment vertical="center"/>
      <protection locked="0"/>
    </xf>
    <xf numFmtId="0" fontId="27" fillId="0" borderId="57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left" vertical="center"/>
      <protection locked="0"/>
    </xf>
    <xf numFmtId="41" fontId="18" fillId="0" borderId="76" xfId="1" applyFont="1" applyFill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41" fontId="22" fillId="0" borderId="0" xfId="1" applyFont="1" applyFill="1" applyAlignment="1" applyProtection="1">
      <alignment vertical="center"/>
      <protection locked="0"/>
    </xf>
    <xf numFmtId="0" fontId="18" fillId="0" borderId="34" xfId="0" applyFont="1" applyBorder="1" applyProtection="1">
      <alignment vertical="center"/>
      <protection locked="0"/>
    </xf>
    <xf numFmtId="0" fontId="18" fillId="6" borderId="53" xfId="0" applyFont="1" applyFill="1" applyBorder="1" applyProtection="1">
      <alignment vertical="center"/>
      <protection locked="0"/>
    </xf>
    <xf numFmtId="41" fontId="18" fillId="0" borderId="35" xfId="1" applyFont="1" applyFill="1" applyBorder="1" applyAlignment="1" applyProtection="1">
      <alignment vertical="center"/>
      <protection locked="0"/>
    </xf>
    <xf numFmtId="0" fontId="27" fillId="0" borderId="68" xfId="0" applyFont="1" applyBorder="1" applyAlignment="1" applyProtection="1">
      <alignment horizontal="center" vertical="center"/>
      <protection locked="0"/>
    </xf>
    <xf numFmtId="0" fontId="18" fillId="6" borderId="14" xfId="0" applyFont="1" applyFill="1" applyBorder="1" applyProtection="1">
      <alignment vertical="center"/>
      <protection locked="0"/>
    </xf>
    <xf numFmtId="179" fontId="18" fillId="14" borderId="72" xfId="1" applyNumberFormat="1" applyFont="1" applyFill="1" applyBorder="1" applyAlignment="1" applyProtection="1">
      <alignment vertical="center"/>
    </xf>
    <xf numFmtId="176" fontId="18" fillId="6" borderId="13" xfId="0" applyNumberFormat="1" applyFont="1" applyFill="1" applyBorder="1" applyProtection="1">
      <alignment vertical="center"/>
      <protection locked="0"/>
    </xf>
    <xf numFmtId="176" fontId="28" fillId="4" borderId="26" xfId="0" applyNumberFormat="1" applyFont="1" applyFill="1" applyBorder="1" applyProtection="1">
      <alignment vertical="center"/>
    </xf>
    <xf numFmtId="176" fontId="28" fillId="0" borderId="26" xfId="0" applyNumberFormat="1" applyFont="1" applyBorder="1" applyProtection="1">
      <alignment vertical="center"/>
      <protection locked="0"/>
    </xf>
    <xf numFmtId="0" fontId="28" fillId="0" borderId="34" xfId="0" applyFont="1" applyBorder="1" applyProtection="1">
      <alignment vertical="center"/>
      <protection locked="0"/>
    </xf>
    <xf numFmtId="41" fontId="28" fillId="0" borderId="46" xfId="1" applyFont="1" applyFill="1" applyBorder="1" applyAlignment="1" applyProtection="1">
      <alignment vertical="center"/>
      <protection locked="0"/>
    </xf>
    <xf numFmtId="0" fontId="28" fillId="0" borderId="46" xfId="0" applyFont="1" applyBorder="1" applyProtection="1">
      <alignment vertical="center"/>
      <protection locked="0"/>
    </xf>
    <xf numFmtId="41" fontId="28" fillId="0" borderId="46" xfId="1" applyFont="1" applyFill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Protection="1">
      <alignment vertical="center"/>
      <protection locked="0"/>
    </xf>
    <xf numFmtId="176" fontId="28" fillId="7" borderId="26" xfId="0" applyNumberFormat="1" applyFont="1" applyFill="1" applyBorder="1" applyProtection="1">
      <alignment vertical="center"/>
    </xf>
    <xf numFmtId="0" fontId="28" fillId="0" borderId="26" xfId="0" applyFont="1" applyBorder="1" applyProtection="1">
      <alignment vertical="center"/>
      <protection locked="0"/>
    </xf>
    <xf numFmtId="179" fontId="18" fillId="0" borderId="74" xfId="1" applyNumberFormat="1" applyFont="1" applyFill="1" applyBorder="1" applyAlignment="1" applyProtection="1">
      <alignment vertical="center"/>
      <protection locked="0"/>
    </xf>
    <xf numFmtId="0" fontId="28" fillId="0" borderId="52" xfId="0" applyFont="1" applyBorder="1" applyProtection="1">
      <alignment vertical="center"/>
      <protection locked="0"/>
    </xf>
    <xf numFmtId="0" fontId="28" fillId="6" borderId="13" xfId="0" applyFont="1" applyFill="1" applyBorder="1" applyProtection="1">
      <alignment vertical="center"/>
      <protection locked="0"/>
    </xf>
    <xf numFmtId="176" fontId="28" fillId="6" borderId="53" xfId="0" applyNumberFormat="1" applyFont="1" applyFill="1" applyBorder="1" applyProtection="1">
      <alignment vertical="center"/>
    </xf>
    <xf numFmtId="176" fontId="28" fillId="0" borderId="53" xfId="0" applyNumberFormat="1" applyFont="1" applyBorder="1" applyAlignment="1" applyProtection="1">
      <alignment horizontal="right" vertical="center"/>
      <protection locked="0"/>
    </xf>
    <xf numFmtId="0" fontId="28" fillId="0" borderId="53" xfId="0" applyFont="1" applyBorder="1" applyProtection="1">
      <alignment vertical="center"/>
      <protection locked="0"/>
    </xf>
    <xf numFmtId="41" fontId="28" fillId="0" borderId="60" xfId="1" applyFont="1" applyFill="1" applyBorder="1" applyAlignment="1" applyProtection="1">
      <alignment vertical="center"/>
      <protection locked="0"/>
    </xf>
    <xf numFmtId="0" fontId="28" fillId="0" borderId="60" xfId="0" applyFont="1" applyBorder="1" applyProtection="1">
      <alignment vertical="center"/>
      <protection locked="0"/>
    </xf>
    <xf numFmtId="41" fontId="28" fillId="0" borderId="60" xfId="1" applyFont="1" applyFill="1" applyBorder="1" applyAlignment="1" applyProtection="1">
      <alignment horizontal="center" vertical="center"/>
      <protection locked="0"/>
    </xf>
    <xf numFmtId="0" fontId="30" fillId="0" borderId="60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Protection="1">
      <alignment vertical="center"/>
      <protection locked="0"/>
    </xf>
    <xf numFmtId="176" fontId="29" fillId="0" borderId="14" xfId="0" applyNumberFormat="1" applyFont="1" applyBorder="1" applyProtection="1">
      <alignment vertical="center"/>
      <protection locked="0"/>
    </xf>
    <xf numFmtId="176" fontId="28" fillId="0" borderId="14" xfId="0" applyNumberFormat="1" applyFont="1" applyBorder="1" applyProtection="1">
      <alignment vertical="center"/>
      <protection locked="0"/>
    </xf>
    <xf numFmtId="176" fontId="48" fillId="0" borderId="0" xfId="0" applyNumberFormat="1" applyFont="1">
      <alignment vertical="center"/>
    </xf>
    <xf numFmtId="176" fontId="18" fillId="6" borderId="53" xfId="0" applyNumberFormat="1" applyFont="1" applyFill="1" applyBorder="1" applyProtection="1">
      <alignment vertical="center"/>
    </xf>
    <xf numFmtId="0" fontId="27" fillId="0" borderId="60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left" vertical="center"/>
      <protection locked="0"/>
    </xf>
    <xf numFmtId="176" fontId="18" fillId="4" borderId="26" xfId="0" applyNumberFormat="1" applyFont="1" applyFill="1" applyBorder="1" applyProtection="1">
      <alignment vertical="center"/>
    </xf>
    <xf numFmtId="0" fontId="18" fillId="0" borderId="13" xfId="0" applyFont="1" applyBorder="1" applyAlignment="1" applyProtection="1">
      <alignment horizontal="left" vertical="center"/>
      <protection locked="0"/>
    </xf>
    <xf numFmtId="41" fontId="18" fillId="0" borderId="28" xfId="0" applyNumberFormat="1" applyFont="1" applyBorder="1" applyProtection="1">
      <alignment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18" fillId="0" borderId="32" xfId="0" applyFont="1" applyBorder="1" applyProtection="1">
      <alignment vertical="center"/>
      <protection locked="0"/>
    </xf>
    <xf numFmtId="179" fontId="18" fillId="7" borderId="64" xfId="1" applyNumberFormat="1" applyFont="1" applyFill="1" applyBorder="1" applyAlignment="1" applyProtection="1">
      <alignment horizontal="right" vertical="center"/>
    </xf>
    <xf numFmtId="0" fontId="18" fillId="0" borderId="77" xfId="0" applyFont="1" applyBorder="1" applyAlignment="1" applyProtection="1">
      <alignment horizontal="center" vertical="center"/>
      <protection locked="0"/>
    </xf>
    <xf numFmtId="179" fontId="18" fillId="8" borderId="74" xfId="1" applyNumberFormat="1" applyFont="1" applyFill="1" applyBorder="1" applyAlignment="1" applyProtection="1">
      <alignment vertical="center"/>
    </xf>
    <xf numFmtId="0" fontId="18" fillId="0" borderId="26" xfId="0" applyFont="1" applyBorder="1" applyProtection="1">
      <alignment vertical="center"/>
      <protection locked="0"/>
    </xf>
    <xf numFmtId="0" fontId="18" fillId="0" borderId="52" xfId="0" applyFont="1" applyBorder="1" applyProtection="1">
      <alignment vertical="center"/>
      <protection locked="0"/>
    </xf>
    <xf numFmtId="0" fontId="18" fillId="6" borderId="25" xfId="0" applyFont="1" applyFill="1" applyBorder="1" applyProtection="1">
      <alignment vertical="center"/>
      <protection locked="0"/>
    </xf>
    <xf numFmtId="0" fontId="18" fillId="0" borderId="25" xfId="0" applyFont="1" applyBorder="1" applyProtection="1">
      <alignment vertical="center"/>
      <protection locked="0"/>
    </xf>
    <xf numFmtId="0" fontId="18" fillId="0" borderId="59" xfId="0" applyFont="1" applyBorder="1" applyProtection="1">
      <alignment vertical="center"/>
      <protection locked="0"/>
    </xf>
    <xf numFmtId="0" fontId="18" fillId="0" borderId="35" xfId="0" applyFont="1" applyBorder="1" applyAlignment="1" applyProtection="1">
      <alignment horizontal="left" vertical="center"/>
      <protection locked="0"/>
    </xf>
    <xf numFmtId="41" fontId="18" fillId="0" borderId="51" xfId="1" applyFont="1" applyFill="1" applyBorder="1" applyAlignment="1" applyProtection="1">
      <alignment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Protection="1">
      <alignment vertical="center"/>
      <protection locked="0"/>
    </xf>
    <xf numFmtId="176" fontId="18" fillId="0" borderId="73" xfId="0" applyNumberFormat="1" applyFont="1" applyBorder="1" applyProtection="1">
      <alignment vertical="center"/>
    </xf>
    <xf numFmtId="176" fontId="18" fillId="4" borderId="32" xfId="0" applyNumberFormat="1" applyFont="1" applyFill="1" applyBorder="1" applyProtection="1">
      <alignment vertical="center"/>
    </xf>
    <xf numFmtId="176" fontId="18" fillId="7" borderId="32" xfId="0" applyNumberFormat="1" applyFont="1" applyFill="1" applyBorder="1" applyProtection="1">
      <alignment vertical="center"/>
    </xf>
    <xf numFmtId="176" fontId="18" fillId="0" borderId="32" xfId="0" applyNumberFormat="1" applyFont="1" applyBorder="1" applyProtection="1">
      <alignment vertical="center"/>
      <protection locked="0"/>
    </xf>
    <xf numFmtId="0" fontId="18" fillId="0" borderId="31" xfId="0" applyFont="1" applyBorder="1" applyProtection="1">
      <alignment vertical="center"/>
      <protection locked="0"/>
    </xf>
    <xf numFmtId="41" fontId="18" fillId="0" borderId="28" xfId="1" applyFont="1" applyFill="1" applyBorder="1" applyAlignment="1" applyProtection="1">
      <alignment vertical="center"/>
      <protection locked="0"/>
    </xf>
    <xf numFmtId="41" fontId="18" fillId="0" borderId="28" xfId="1" applyFont="1" applyFill="1" applyBorder="1" applyAlignment="1" applyProtection="1">
      <alignment horizontal="center" vertical="center"/>
      <protection locked="0"/>
    </xf>
    <xf numFmtId="0" fontId="18" fillId="13" borderId="31" xfId="0" applyFont="1" applyFill="1" applyBorder="1" applyProtection="1">
      <alignment vertical="center"/>
      <protection locked="0"/>
    </xf>
    <xf numFmtId="41" fontId="18" fillId="0" borderId="28" xfId="1" applyFont="1" applyFill="1" applyBorder="1" applyAlignment="1" applyProtection="1">
      <alignment vertical="center"/>
    </xf>
    <xf numFmtId="179" fontId="18" fillId="8" borderId="52" xfId="1" applyNumberFormat="1" applyFont="1" applyFill="1" applyBorder="1" applyAlignment="1" applyProtection="1">
      <alignment vertical="center"/>
    </xf>
    <xf numFmtId="176" fontId="18" fillId="0" borderId="52" xfId="0" applyNumberFormat="1" applyFont="1" applyBorder="1" applyProtection="1">
      <alignment vertical="center"/>
    </xf>
    <xf numFmtId="41" fontId="18" fillId="0" borderId="54" xfId="1" applyFont="1" applyFill="1" applyBorder="1" applyAlignment="1" applyProtection="1">
      <alignment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176" fontId="18" fillId="0" borderId="32" xfId="0" applyNumberFormat="1" applyFont="1" applyBorder="1">
      <alignment vertical="center"/>
    </xf>
    <xf numFmtId="0" fontId="18" fillId="0" borderId="15" xfId="0" applyFont="1" applyBorder="1" applyProtection="1">
      <alignment vertical="center"/>
      <protection locked="0"/>
    </xf>
    <xf numFmtId="176" fontId="18" fillId="0" borderId="32" xfId="0" applyNumberFormat="1" applyFont="1" applyBorder="1" applyProtection="1">
      <alignment vertical="center"/>
    </xf>
    <xf numFmtId="176" fontId="18" fillId="4" borderId="32" xfId="0" applyNumberFormat="1" applyFont="1" applyFill="1" applyBorder="1">
      <alignment vertical="center"/>
    </xf>
    <xf numFmtId="176" fontId="18" fillId="7" borderId="32" xfId="0" applyNumberFormat="1" applyFont="1" applyFill="1" applyBorder="1">
      <alignment vertical="center"/>
    </xf>
    <xf numFmtId="0" fontId="18" fillId="0" borderId="37" xfId="0" applyFont="1" applyBorder="1" applyAlignment="1" applyProtection="1">
      <alignment horizontal="left" vertical="center"/>
      <protection locked="0"/>
    </xf>
    <xf numFmtId="179" fontId="18" fillId="0" borderId="32" xfId="1" applyNumberFormat="1" applyFont="1" applyFill="1" applyBorder="1" applyAlignment="1" applyProtection="1">
      <alignment vertical="center"/>
      <protection locked="0"/>
    </xf>
    <xf numFmtId="179" fontId="18" fillId="8" borderId="32" xfId="1" applyNumberFormat="1" applyFont="1" applyFill="1" applyBorder="1" applyAlignment="1" applyProtection="1">
      <alignment vertical="center"/>
    </xf>
    <xf numFmtId="0" fontId="18" fillId="13" borderId="26" xfId="0" applyFont="1" applyFill="1" applyBorder="1" applyProtection="1">
      <alignment vertical="center"/>
      <protection locked="0"/>
    </xf>
    <xf numFmtId="41" fontId="18" fillId="13" borderId="28" xfId="1" applyFont="1" applyFill="1" applyBorder="1" applyAlignment="1" applyProtection="1">
      <alignment vertical="center"/>
      <protection locked="0"/>
    </xf>
    <xf numFmtId="41" fontId="18" fillId="0" borderId="31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41" fontId="18" fillId="8" borderId="31" xfId="0" applyNumberFormat="1" applyFont="1" applyFill="1" applyBorder="1" applyAlignment="1" applyProtection="1">
      <alignment vertical="center"/>
    </xf>
    <xf numFmtId="0" fontId="18" fillId="0" borderId="59" xfId="0" applyFont="1" applyBorder="1" applyAlignment="1" applyProtection="1">
      <alignment horizontal="left" vertical="center"/>
      <protection locked="0"/>
    </xf>
    <xf numFmtId="176" fontId="18" fillId="0" borderId="26" xfId="0" applyNumberFormat="1" applyFont="1" applyBorder="1" applyProtection="1">
      <alignment vertical="center"/>
    </xf>
    <xf numFmtId="9" fontId="22" fillId="0" borderId="34" xfId="0" applyNumberFormat="1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1" fontId="35" fillId="0" borderId="16" xfId="1" applyFont="1" applyBorder="1" applyAlignment="1">
      <alignment horizontal="center" vertical="center"/>
    </xf>
    <xf numFmtId="41" fontId="35" fillId="0" borderId="18" xfId="1" applyFont="1" applyBorder="1" applyAlignment="1">
      <alignment horizontal="center" vertical="center"/>
    </xf>
    <xf numFmtId="41" fontId="35" fillId="0" borderId="44" xfId="1" applyFont="1" applyBorder="1" applyAlignment="1">
      <alignment horizontal="center" vertical="center"/>
    </xf>
    <xf numFmtId="41" fontId="35" fillId="0" borderId="45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7" borderId="31" xfId="0" applyFont="1" applyFill="1" applyBorder="1" applyAlignment="1" applyProtection="1">
      <alignment horizontal="left" vertical="center"/>
      <protection locked="0"/>
    </xf>
    <xf numFmtId="0" fontId="18" fillId="7" borderId="32" xfId="0" applyFont="1" applyFill="1" applyBorder="1" applyAlignment="1" applyProtection="1">
      <alignment horizontal="left" vertical="center"/>
      <protection locked="0"/>
    </xf>
    <xf numFmtId="0" fontId="18" fillId="4" borderId="31" xfId="0" applyFont="1" applyFill="1" applyBorder="1" applyAlignment="1" applyProtection="1">
      <alignment horizontal="left" vertical="center"/>
      <protection locked="0"/>
    </xf>
    <xf numFmtId="0" fontId="18" fillId="4" borderId="28" xfId="0" applyFont="1" applyFill="1" applyBorder="1" applyAlignment="1" applyProtection="1">
      <alignment horizontal="left" vertical="center"/>
      <protection locked="0"/>
    </xf>
    <xf numFmtId="0" fontId="18" fillId="4" borderId="32" xfId="0" applyFont="1" applyFill="1" applyBorder="1" applyAlignment="1" applyProtection="1">
      <alignment horizontal="left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7" borderId="46" xfId="0" applyFont="1" applyFill="1" applyBorder="1" applyAlignment="1" applyProtection="1">
      <alignment horizontal="left" vertical="center"/>
      <protection locked="0"/>
    </xf>
    <xf numFmtId="0" fontId="18" fillId="7" borderId="59" xfId="0" applyFont="1" applyFill="1" applyBorder="1" applyAlignment="1" applyProtection="1">
      <alignment horizontal="left" vertical="center"/>
      <protection locked="0"/>
    </xf>
    <xf numFmtId="41" fontId="18" fillId="0" borderId="28" xfId="0" applyNumberFormat="1" applyFont="1" applyBorder="1" applyAlignment="1" applyProtection="1">
      <alignment horizontal="center" vertical="center"/>
      <protection locked="0"/>
    </xf>
    <xf numFmtId="0" fontId="18" fillId="7" borderId="28" xfId="0" applyFont="1" applyFill="1" applyBorder="1" applyAlignment="1" applyProtection="1">
      <alignment horizontal="left" vertical="center"/>
      <protection locked="0"/>
    </xf>
    <xf numFmtId="0" fontId="18" fillId="7" borderId="37" xfId="0" applyFont="1" applyFill="1" applyBorder="1" applyAlignment="1" applyProtection="1">
      <alignment horizontal="left" vertical="center"/>
      <protection locked="0"/>
    </xf>
    <xf numFmtId="0" fontId="18" fillId="4" borderId="15" xfId="0" applyFont="1" applyFill="1" applyBorder="1" applyAlignment="1" applyProtection="1">
      <alignment horizontal="left" vertical="center"/>
      <protection locked="0"/>
    </xf>
    <xf numFmtId="0" fontId="18" fillId="4" borderId="51" xfId="0" applyFont="1" applyFill="1" applyBorder="1" applyAlignment="1" applyProtection="1">
      <alignment horizontal="left" vertical="center"/>
      <protection locked="0"/>
    </xf>
    <xf numFmtId="0" fontId="18" fillId="4" borderId="52" xfId="0" applyFont="1" applyFill="1" applyBorder="1" applyAlignment="1" applyProtection="1">
      <alignment horizontal="left" vertical="center"/>
      <protection locked="0"/>
    </xf>
    <xf numFmtId="41" fontId="18" fillId="0" borderId="46" xfId="0" applyNumberFormat="1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41" fontId="18" fillId="0" borderId="31" xfId="0" applyNumberFormat="1" applyFont="1" applyBorder="1" applyAlignment="1" applyProtection="1">
      <alignment horizontal="center" vertical="center"/>
      <protection locked="0"/>
    </xf>
    <xf numFmtId="0" fontId="28" fillId="4" borderId="31" xfId="0" applyFont="1" applyFill="1" applyBorder="1" applyAlignment="1" applyProtection="1">
      <alignment horizontal="left" vertical="center"/>
      <protection locked="0"/>
    </xf>
    <xf numFmtId="0" fontId="28" fillId="4" borderId="28" xfId="0" applyFont="1" applyFill="1" applyBorder="1" applyAlignment="1" applyProtection="1">
      <alignment horizontal="left" vertical="center"/>
      <protection locked="0"/>
    </xf>
    <xf numFmtId="0" fontId="28" fillId="4" borderId="32" xfId="0" applyFont="1" applyFill="1" applyBorder="1" applyAlignment="1" applyProtection="1">
      <alignment horizontal="left" vertical="center"/>
      <protection locked="0"/>
    </xf>
    <xf numFmtId="0" fontId="28" fillId="7" borderId="46" xfId="0" applyFont="1" applyFill="1" applyBorder="1" applyAlignment="1" applyProtection="1">
      <alignment horizontal="left" vertical="center"/>
      <protection locked="0"/>
    </xf>
    <xf numFmtId="0" fontId="28" fillId="7" borderId="59" xfId="0" applyFont="1" applyFill="1" applyBorder="1" applyAlignment="1" applyProtection="1">
      <alignment horizontal="left" vertical="center"/>
      <protection locked="0"/>
    </xf>
    <xf numFmtId="41" fontId="28" fillId="0" borderId="46" xfId="0" applyNumberFormat="1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9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left" vertical="center"/>
      <protection locked="0"/>
    </xf>
    <xf numFmtId="0" fontId="18" fillId="0" borderId="60" xfId="0" applyFont="1" applyBorder="1" applyAlignment="1" applyProtection="1">
      <alignment horizontal="left" vertical="center"/>
      <protection locked="0"/>
    </xf>
    <xf numFmtId="0" fontId="47" fillId="0" borderId="54" xfId="0" applyFont="1" applyBorder="1" applyAlignment="1" applyProtection="1">
      <alignment horizontal="left" vertical="center" shrinkToFit="1"/>
      <protection locked="0"/>
    </xf>
    <xf numFmtId="0" fontId="47" fillId="0" borderId="60" xfId="0" applyFont="1" applyBorder="1" applyAlignment="1" applyProtection="1">
      <alignment horizontal="left" vertical="center" shrinkToFit="1"/>
      <protection locked="0"/>
    </xf>
    <xf numFmtId="0" fontId="18" fillId="0" borderId="1" xfId="3" applyFont="1" applyFill="1" applyAlignment="1" applyProtection="1">
      <alignment horizontal="left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176" fontId="18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4" borderId="53" xfId="0" applyFont="1" applyFill="1" applyBorder="1" applyAlignment="1" applyProtection="1">
      <alignment horizontal="left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51" xfId="0" applyFont="1" applyBorder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41" fontId="38" fillId="0" borderId="46" xfId="0" applyNumberFormat="1" applyFont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39" fillId="3" borderId="26" xfId="0" applyFont="1" applyFill="1" applyBorder="1" applyAlignment="1" applyProtection="1">
      <alignment horizontal="center" vertical="center" wrapText="1"/>
      <protection locked="0"/>
    </xf>
    <xf numFmtId="0" fontId="39" fillId="3" borderId="2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1" fontId="18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41" fontId="28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left" vertical="center"/>
      <protection locked="0"/>
    </xf>
    <xf numFmtId="176" fontId="16" fillId="0" borderId="27" xfId="1" applyNumberFormat="1" applyFont="1" applyFill="1" applyBorder="1" applyAlignment="1" applyProtection="1">
      <alignment horizontal="right" vertical="center"/>
    </xf>
    <xf numFmtId="176" fontId="16" fillId="0" borderId="28" xfId="1" applyNumberFormat="1" applyFont="1" applyFill="1" applyBorder="1" applyAlignment="1" applyProtection="1">
      <alignment horizontal="right" vertical="center"/>
    </xf>
    <xf numFmtId="176" fontId="16" fillId="0" borderId="29" xfId="1" applyNumberFormat="1" applyFont="1" applyFill="1" applyBorder="1" applyAlignment="1" applyProtection="1">
      <alignment horizontal="right" vertical="center"/>
    </xf>
    <xf numFmtId="0" fontId="16" fillId="6" borderId="31" xfId="0" applyFont="1" applyFill="1" applyBorder="1" applyAlignment="1" applyProtection="1">
      <alignment horizontal="left" vertical="center"/>
      <protection locked="0"/>
    </xf>
    <xf numFmtId="0" fontId="16" fillId="6" borderId="32" xfId="0" applyFont="1" applyFill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41" fontId="15" fillId="0" borderId="27" xfId="1" applyFont="1" applyFill="1" applyBorder="1" applyAlignment="1" applyProtection="1">
      <alignment horizontal="center" vertical="center"/>
    </xf>
    <xf numFmtId="41" fontId="15" fillId="0" borderId="28" xfId="1" applyFont="1" applyFill="1" applyBorder="1" applyAlignment="1" applyProtection="1">
      <alignment horizontal="center" vertical="center"/>
    </xf>
    <xf numFmtId="41" fontId="15" fillId="0" borderId="29" xfId="1" applyFont="1" applyFill="1" applyBorder="1" applyAlignment="1" applyProtection="1">
      <alignment horizontal="center" vertical="center"/>
    </xf>
    <xf numFmtId="176" fontId="16" fillId="0" borderId="27" xfId="1" applyNumberFormat="1" applyFont="1" applyFill="1" applyBorder="1" applyAlignment="1" applyProtection="1">
      <alignment horizontal="center" vertical="center"/>
      <protection locked="0"/>
    </xf>
    <xf numFmtId="176" fontId="16" fillId="0" borderId="28" xfId="1" applyNumberFormat="1" applyFont="1" applyFill="1" applyBorder="1" applyAlignment="1" applyProtection="1">
      <alignment horizontal="center" vertical="center"/>
      <protection locked="0"/>
    </xf>
    <xf numFmtId="176" fontId="16" fillId="0" borderId="29" xfId="1" applyNumberFormat="1" applyFont="1" applyFill="1" applyBorder="1" applyAlignment="1" applyProtection="1">
      <alignment horizontal="center" vertical="center"/>
      <protection locked="0"/>
    </xf>
    <xf numFmtId="41" fontId="15" fillId="0" borderId="27" xfId="1" applyFont="1" applyFill="1" applyBorder="1" applyAlignment="1" applyProtection="1">
      <alignment horizontal="center" vertical="center"/>
      <protection locked="0"/>
    </xf>
    <xf numFmtId="41" fontId="15" fillId="0" borderId="28" xfId="1" applyFont="1" applyFill="1" applyBorder="1" applyAlignment="1" applyProtection="1">
      <alignment horizontal="center" vertical="center"/>
      <protection locked="0"/>
    </xf>
    <xf numFmtId="41" fontId="15" fillId="0" borderId="29" xfId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6" fillId="6" borderId="28" xfId="0" applyFont="1" applyFill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 shrinkToFit="1"/>
      <protection locked="0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3" fillId="0" borderId="21" xfId="1" applyNumberFormat="1" applyFont="1" applyFill="1" applyBorder="1" applyAlignment="1" applyProtection="1">
      <alignment horizontal="center" vertical="center"/>
      <protection locked="0"/>
    </xf>
    <xf numFmtId="176" fontId="13" fillId="0" borderId="23" xfId="1" applyNumberFormat="1" applyFont="1" applyFill="1" applyBorder="1" applyAlignment="1" applyProtection="1">
      <alignment horizontal="center" vertical="center"/>
      <protection locked="0"/>
    </xf>
    <xf numFmtId="41" fontId="16" fillId="0" borderId="27" xfId="1" applyFont="1" applyFill="1" applyBorder="1" applyAlignment="1" applyProtection="1">
      <alignment horizontal="center" vertical="center"/>
    </xf>
    <xf numFmtId="41" fontId="16" fillId="0" borderId="28" xfId="1" applyFont="1" applyFill="1" applyBorder="1" applyAlignment="1" applyProtection="1">
      <alignment horizontal="center" vertical="center"/>
    </xf>
    <xf numFmtId="41" fontId="16" fillId="0" borderId="29" xfId="1" applyFont="1" applyFill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left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176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176" fontId="11" fillId="3" borderId="9" xfId="1" applyNumberFormat="1" applyFont="1" applyFill="1" applyBorder="1" applyAlignment="1" applyProtection="1">
      <alignment horizontal="center" vertical="center"/>
      <protection locked="0"/>
    </xf>
    <xf numFmtId="176" fontId="11" fillId="3" borderId="10" xfId="1" applyNumberFormat="1" applyFont="1" applyFill="1" applyBorder="1" applyAlignment="1" applyProtection="1">
      <alignment horizontal="center" vertical="center"/>
      <protection locked="0"/>
    </xf>
    <xf numFmtId="176" fontId="11" fillId="3" borderId="11" xfId="1" applyNumberFormat="1" applyFont="1" applyFill="1" applyBorder="1" applyAlignment="1" applyProtection="1">
      <alignment horizontal="center" vertical="center"/>
      <protection locked="0"/>
    </xf>
    <xf numFmtId="176" fontId="11" fillId="3" borderId="16" xfId="1" applyNumberFormat="1" applyFont="1" applyFill="1" applyBorder="1" applyAlignment="1" applyProtection="1">
      <alignment horizontal="center" vertical="center"/>
      <protection locked="0"/>
    </xf>
    <xf numFmtId="176" fontId="11" fillId="3" borderId="17" xfId="1" applyNumberFormat="1" applyFont="1" applyFill="1" applyBorder="1" applyAlignment="1" applyProtection="1">
      <alignment horizontal="center" vertical="center"/>
      <protection locked="0"/>
    </xf>
    <xf numFmtId="176" fontId="11" fillId="3" borderId="18" xfId="1" applyNumberFormat="1" applyFont="1" applyFill="1" applyBorder="1" applyAlignment="1" applyProtection="1">
      <alignment horizontal="center" vertical="center"/>
      <protection locked="0"/>
    </xf>
  </cellXfs>
  <cellStyles count="4">
    <cellStyle name="메모" xfId="3" builtinId="10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9324;&#47924;&#44397;&#51109;&#44277;&#50976;&#54260;&#45908;/&#49324;&#47924;&#44397;&#51109;%20&#44277;&#50976;&#54260;&#45908;/2&#54924;&#44228;&#44288;&#47532;/&#50696;&#44208;&#49328;/2024&#45380;&#50696;&#49328;&#49436;(&#505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표지"/>
      <sheetName val="예산총칙"/>
      <sheetName val="총괄표"/>
      <sheetName val="세입예산서"/>
      <sheetName val="세입기초자료"/>
      <sheetName val="인건비반영비율"/>
      <sheetName val="세출예산서"/>
      <sheetName val="세출기초자료"/>
      <sheetName val="인건비계산"/>
      <sheetName val="2024급여계산표"/>
      <sheetName val="직접인건비율"/>
      <sheetName val="수급자정보"/>
      <sheetName val="2023년월지출목록"/>
      <sheetName val="사회보험계산표"/>
      <sheetName val="2023급여계산표"/>
      <sheetName val="2023급여계산표 (2)"/>
    </sheetNames>
    <sheetDataSet>
      <sheetData sheetId="0"/>
      <sheetData sheetId="1"/>
      <sheetData sheetId="2"/>
      <sheetData sheetId="3">
        <row r="5">
          <cell r="E5">
            <v>3543439402.4159999</v>
          </cell>
        </row>
        <row r="7">
          <cell r="E7">
            <v>676361661.9576</v>
          </cell>
        </row>
        <row r="34">
          <cell r="E34">
            <v>82640000</v>
          </cell>
        </row>
        <row r="43">
          <cell r="E43">
            <v>1500000</v>
          </cell>
        </row>
        <row r="51">
          <cell r="E51">
            <v>2549183307.4583998</v>
          </cell>
        </row>
        <row r="86">
          <cell r="E86">
            <v>0</v>
          </cell>
        </row>
        <row r="92">
          <cell r="E92">
            <v>134654433</v>
          </cell>
        </row>
        <row r="97">
          <cell r="E97">
            <v>39100000</v>
          </cell>
        </row>
      </sheetData>
      <sheetData sheetId="4">
        <row r="9">
          <cell r="F9">
            <v>512460.56159999996</v>
          </cell>
          <cell r="G9">
            <v>2049842.2463999998</v>
          </cell>
        </row>
        <row r="10">
          <cell r="F10">
            <v>475413.02100000001</v>
          </cell>
          <cell r="G10">
            <v>1901652.084</v>
          </cell>
          <cell r="H10">
            <v>2377065.105</v>
          </cell>
        </row>
        <row r="11">
          <cell r="F11">
            <v>448950.49200000003</v>
          </cell>
          <cell r="G11">
            <v>1795801.9679999999</v>
          </cell>
          <cell r="H11">
            <v>2244752.46</v>
          </cell>
        </row>
        <row r="12">
          <cell r="F12">
            <v>307476.33695999993</v>
          </cell>
          <cell r="G12">
            <v>2254826.4710399997</v>
          </cell>
        </row>
        <row r="13">
          <cell r="F13">
            <v>285247.8126</v>
          </cell>
          <cell r="G13">
            <v>2091817.2923999999</v>
          </cell>
        </row>
        <row r="14">
          <cell r="F14">
            <v>269370.29519999999</v>
          </cell>
          <cell r="G14">
            <v>1975382.1647999999</v>
          </cell>
        </row>
        <row r="19">
          <cell r="F19">
            <v>190165.2084</v>
          </cell>
          <cell r="G19">
            <v>2186899.8966000001</v>
          </cell>
        </row>
        <row r="20">
          <cell r="F20">
            <v>179580.19680000001</v>
          </cell>
          <cell r="G20">
            <v>2065172.2631999999</v>
          </cell>
        </row>
        <row r="22">
          <cell r="F22">
            <v>0</v>
          </cell>
        </row>
        <row r="23">
          <cell r="F23">
            <v>0</v>
          </cell>
        </row>
        <row r="27">
          <cell r="F27"/>
        </row>
      </sheetData>
      <sheetData sheetId="5">
        <row r="16">
          <cell r="I16">
            <v>0.99836906523196478</v>
          </cell>
          <cell r="J16">
            <v>1.6309347680352193E-3</v>
          </cell>
          <cell r="L16">
            <v>0.90115116820424523</v>
          </cell>
          <cell r="M16">
            <v>9.8848831795754766E-2</v>
          </cell>
        </row>
      </sheetData>
      <sheetData sheetId="6">
        <row r="5">
          <cell r="E5">
            <v>3543439402.087019</v>
          </cell>
        </row>
        <row r="6">
          <cell r="E6">
            <v>2528039402.087019</v>
          </cell>
        </row>
        <row r="121">
          <cell r="E121">
            <v>36000000</v>
          </cell>
        </row>
        <row r="129">
          <cell r="E129">
            <v>515400000</v>
          </cell>
        </row>
        <row r="159">
          <cell r="E159">
            <v>348000000</v>
          </cell>
        </row>
        <row r="166">
          <cell r="E166">
            <v>0</v>
          </cell>
        </row>
        <row r="170">
          <cell r="E170">
            <v>6000000</v>
          </cell>
        </row>
        <row r="178">
          <cell r="E178">
            <v>60000000</v>
          </cell>
        </row>
        <row r="182">
          <cell r="E182">
            <v>50000000</v>
          </cell>
        </row>
      </sheetData>
      <sheetData sheetId="7">
        <row r="4">
          <cell r="C4">
            <v>1</v>
          </cell>
          <cell r="M4">
            <v>2354000</v>
          </cell>
        </row>
        <row r="5">
          <cell r="C5">
            <v>1</v>
          </cell>
          <cell r="M5">
            <v>2160160</v>
          </cell>
        </row>
        <row r="6">
          <cell r="C6">
            <v>1</v>
          </cell>
          <cell r="M6">
            <v>3000000</v>
          </cell>
        </row>
        <row r="7">
          <cell r="C7">
            <v>1</v>
          </cell>
          <cell r="M7">
            <v>2255000</v>
          </cell>
        </row>
        <row r="8">
          <cell r="C8">
            <v>4</v>
          </cell>
          <cell r="M8">
            <v>2160160</v>
          </cell>
        </row>
        <row r="9">
          <cell r="C9">
            <v>1</v>
          </cell>
          <cell r="M9">
            <v>2460160</v>
          </cell>
        </row>
        <row r="10">
          <cell r="C10">
            <v>19</v>
          </cell>
          <cell r="M10">
            <v>2344708</v>
          </cell>
        </row>
        <row r="11">
          <cell r="C11">
            <v>1</v>
          </cell>
          <cell r="M11">
            <v>2256800</v>
          </cell>
        </row>
        <row r="12">
          <cell r="C12">
            <v>25</v>
          </cell>
          <cell r="M12">
            <v>2176180</v>
          </cell>
        </row>
        <row r="14">
          <cell r="K14">
            <v>120550032</v>
          </cell>
        </row>
        <row r="19">
          <cell r="C19">
            <v>1</v>
          </cell>
          <cell r="M19">
            <v>7175000</v>
          </cell>
        </row>
        <row r="20">
          <cell r="C20">
            <v>1</v>
          </cell>
          <cell r="M20">
            <v>3455600</v>
          </cell>
        </row>
        <row r="21">
          <cell r="C21">
            <v>1</v>
          </cell>
          <cell r="M21">
            <v>2379300</v>
          </cell>
        </row>
        <row r="22">
          <cell r="C22">
            <v>1</v>
          </cell>
          <cell r="M22">
            <v>2203750</v>
          </cell>
        </row>
        <row r="23">
          <cell r="C23">
            <v>4</v>
          </cell>
          <cell r="M23">
            <v>2152500</v>
          </cell>
        </row>
        <row r="24">
          <cell r="C24">
            <v>1</v>
          </cell>
          <cell r="M24">
            <v>2142400</v>
          </cell>
        </row>
        <row r="25">
          <cell r="C25">
            <v>1</v>
          </cell>
          <cell r="F25">
            <v>493000</v>
          </cell>
        </row>
        <row r="26">
          <cell r="C26">
            <v>1</v>
          </cell>
          <cell r="M26">
            <v>2214500</v>
          </cell>
        </row>
        <row r="27">
          <cell r="C27">
            <v>11</v>
          </cell>
        </row>
        <row r="28">
          <cell r="K28">
            <v>27128080</v>
          </cell>
        </row>
        <row r="45">
          <cell r="C45">
            <v>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9"/>
  <sheetViews>
    <sheetView workbookViewId="0"/>
  </sheetViews>
  <sheetFormatPr defaultRowHeight="16.5"/>
  <sheetData>
    <row r="8" spans="1:8" ht="17.25" thickBot="1"/>
    <row r="9" spans="1:8" ht="65.25" customHeight="1" thickBot="1">
      <c r="A9" s="506" t="s">
        <v>0</v>
      </c>
      <c r="B9" s="507"/>
      <c r="C9" s="507"/>
      <c r="D9" s="507"/>
      <c r="E9" s="507"/>
      <c r="F9" s="507"/>
      <c r="G9" s="507"/>
      <c r="H9" s="508"/>
    </row>
    <row r="10" spans="1:8" ht="20.25">
      <c r="D10" s="1"/>
    </row>
    <row r="11" spans="1:8" ht="20.25">
      <c r="D11" s="509" t="s">
        <v>1</v>
      </c>
      <c r="E11" s="509"/>
    </row>
    <row r="35" spans="1:10" ht="31.5" customHeight="1">
      <c r="A35" s="510" t="s">
        <v>2</v>
      </c>
      <c r="B35" s="510"/>
      <c r="C35" s="510"/>
      <c r="D35" s="510"/>
      <c r="E35" s="510"/>
      <c r="F35" s="510"/>
      <c r="G35" s="510"/>
      <c r="H35" s="510"/>
    </row>
    <row r="39" spans="1:10" ht="36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3">
    <mergeCell ref="A9:H9"/>
    <mergeCell ref="D11:E11"/>
    <mergeCell ref="A35:H3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I2"/>
    </sheetView>
  </sheetViews>
  <sheetFormatPr defaultRowHeight="16.5"/>
  <cols>
    <col min="2" max="2" width="6.25" customWidth="1"/>
    <col min="4" max="4" width="6.25" customWidth="1"/>
    <col min="6" max="6" width="14.125" customWidth="1"/>
    <col min="8" max="8" width="15.875" customWidth="1"/>
    <col min="9" max="9" width="16.25" customWidth="1"/>
    <col min="10" max="10" width="9" customWidth="1"/>
  </cols>
  <sheetData>
    <row r="1" spans="1:10">
      <c r="A1" s="521" t="s">
        <v>118</v>
      </c>
      <c r="B1" s="522"/>
      <c r="C1" s="522"/>
      <c r="D1" s="522"/>
      <c r="E1" s="522"/>
      <c r="F1" s="522"/>
      <c r="G1" s="522"/>
      <c r="H1" s="522"/>
      <c r="I1" s="522"/>
    </row>
    <row r="2" spans="1:10">
      <c r="A2" s="522"/>
      <c r="B2" s="522"/>
      <c r="C2" s="522"/>
      <c r="D2" s="522"/>
      <c r="E2" s="522"/>
      <c r="F2" s="522"/>
      <c r="G2" s="522"/>
      <c r="H2" s="522"/>
      <c r="I2" s="522"/>
    </row>
    <row r="4" spans="1:10" ht="24" customHeight="1">
      <c r="A4" t="s">
        <v>119</v>
      </c>
    </row>
    <row r="7" spans="1:10" ht="17.25" thickBot="1"/>
    <row r="8" spans="1:10" ht="21" customHeight="1" thickBot="1">
      <c r="A8" s="523" t="s">
        <v>120</v>
      </c>
      <c r="B8" s="524"/>
      <c r="C8" s="524"/>
      <c r="D8" s="525"/>
      <c r="E8" s="528" t="s">
        <v>121</v>
      </c>
      <c r="F8" s="529"/>
      <c r="G8" s="529"/>
      <c r="H8" s="529"/>
      <c r="I8" s="529"/>
      <c r="J8" s="530"/>
    </row>
    <row r="9" spans="1:10" ht="25.5" customHeight="1" thickBot="1">
      <c r="A9" s="526"/>
      <c r="B9" s="514"/>
      <c r="C9" s="514"/>
      <c r="D9" s="527"/>
      <c r="E9" s="526" t="s">
        <v>122</v>
      </c>
      <c r="F9" s="527"/>
      <c r="G9" s="526" t="s">
        <v>123</v>
      </c>
      <c r="H9" s="527"/>
      <c r="I9" s="531" t="s">
        <v>124</v>
      </c>
      <c r="J9" s="532"/>
    </row>
    <row r="10" spans="1:10" ht="55.5" customHeight="1" thickBot="1">
      <c r="A10" s="511" t="s">
        <v>125</v>
      </c>
      <c r="B10" s="512"/>
      <c r="C10" s="513" t="s">
        <v>2</v>
      </c>
      <c r="D10" s="514"/>
      <c r="E10" s="515">
        <f>[1]세입예산서!E5</f>
        <v>3543439402.4159999</v>
      </c>
      <c r="F10" s="516"/>
      <c r="G10" s="515">
        <f>[1]세출예산서!E5</f>
        <v>3543439402.087019</v>
      </c>
      <c r="H10" s="516"/>
      <c r="I10" s="517">
        <f>E10-G10</f>
        <v>0.32898092269897461</v>
      </c>
      <c r="J10" s="518"/>
    </row>
    <row r="12" spans="1:10">
      <c r="A12" t="s">
        <v>126</v>
      </c>
    </row>
    <row r="14" spans="1:10">
      <c r="A14" t="s">
        <v>127</v>
      </c>
      <c r="E14" s="519">
        <v>10000000</v>
      </c>
      <c r="F14" s="519"/>
      <c r="G14" s="520" t="s">
        <v>128</v>
      </c>
      <c r="H14" s="520"/>
      <c r="I14" s="520"/>
      <c r="J14" s="520"/>
    </row>
    <row r="16" spans="1:10">
      <c r="A16" t="s">
        <v>129</v>
      </c>
      <c r="E16">
        <v>0</v>
      </c>
      <c r="F16" t="s">
        <v>130</v>
      </c>
    </row>
  </sheetData>
  <mergeCells count="13">
    <mergeCell ref="E14:F14"/>
    <mergeCell ref="G14:J14"/>
    <mergeCell ref="A1:I2"/>
    <mergeCell ref="A8:D9"/>
    <mergeCell ref="E8:J8"/>
    <mergeCell ref="E9:F9"/>
    <mergeCell ref="G9:H9"/>
    <mergeCell ref="I9:J9"/>
    <mergeCell ref="A10:B10"/>
    <mergeCell ref="C10:D10"/>
    <mergeCell ref="E10:F10"/>
    <mergeCell ref="G10:H10"/>
    <mergeCell ref="I10:J10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6.5"/>
  <cols>
    <col min="1" max="1" width="12.625" style="225" bestFit="1" customWidth="1"/>
    <col min="2" max="2" width="17.375" customWidth="1"/>
    <col min="3" max="3" width="20.125" customWidth="1"/>
    <col min="4" max="4" width="18" customWidth="1"/>
    <col min="5" max="5" width="18.375" customWidth="1"/>
    <col min="6" max="6" width="14" customWidth="1"/>
    <col min="7" max="7" width="18.75" customWidth="1"/>
    <col min="8" max="8" width="16.625" customWidth="1"/>
  </cols>
  <sheetData>
    <row r="1" spans="1:8" ht="15" customHeight="1"/>
    <row r="2" spans="1:8" ht="31.5">
      <c r="A2" s="533" t="s">
        <v>131</v>
      </c>
      <c r="B2" s="533"/>
      <c r="C2" s="533"/>
      <c r="D2" s="533"/>
      <c r="E2" s="533"/>
      <c r="F2" s="533"/>
      <c r="G2" s="533"/>
      <c r="H2" s="533"/>
    </row>
    <row r="5" spans="1:8">
      <c r="H5" t="s">
        <v>132</v>
      </c>
    </row>
    <row r="6" spans="1:8" ht="27.75" customHeight="1">
      <c r="A6" s="534" t="s">
        <v>133</v>
      </c>
      <c r="B6" s="534"/>
      <c r="C6" s="534"/>
      <c r="D6" s="534"/>
      <c r="E6" s="534" t="s">
        <v>134</v>
      </c>
      <c r="F6" s="534"/>
      <c r="G6" s="534"/>
      <c r="H6" s="534"/>
    </row>
    <row r="7" spans="1:8" ht="39.950000000000003" customHeight="1" thickBot="1">
      <c r="A7" s="226" t="s">
        <v>135</v>
      </c>
      <c r="B7" s="226" t="s">
        <v>136</v>
      </c>
      <c r="C7" s="227" t="s">
        <v>137</v>
      </c>
      <c r="D7" s="226" t="s">
        <v>138</v>
      </c>
      <c r="E7" s="226" t="s">
        <v>135</v>
      </c>
      <c r="F7" s="226" t="s">
        <v>136</v>
      </c>
      <c r="G7" s="227" t="s">
        <v>137</v>
      </c>
      <c r="H7" s="226" t="s">
        <v>139</v>
      </c>
    </row>
    <row r="8" spans="1:8" ht="39.950000000000003" customHeight="1">
      <c r="A8" s="226" t="s">
        <v>140</v>
      </c>
      <c r="B8" s="228">
        <f>[1]세입예산서!E5/1000</f>
        <v>3543439.4024159997</v>
      </c>
      <c r="C8" s="229"/>
      <c r="D8" s="230">
        <f>B8-C8</f>
        <v>3543439.4024159997</v>
      </c>
      <c r="E8" s="226" t="s">
        <v>141</v>
      </c>
      <c r="F8" s="228">
        <f>[1]세출예산서!E5/1000</f>
        <v>3543439.4020870188</v>
      </c>
      <c r="G8" s="228"/>
      <c r="H8" s="230">
        <f>F8-G8</f>
        <v>3543439.4020870188</v>
      </c>
    </row>
    <row r="9" spans="1:8" ht="39.950000000000003" customHeight="1">
      <c r="A9" s="231" t="s">
        <v>142</v>
      </c>
      <c r="B9" s="228">
        <f>[1]세입예산서!E7/1000</f>
        <v>676361.66195760004</v>
      </c>
      <c r="C9" s="232"/>
      <c r="D9" s="230">
        <f t="shared" ref="D9:D18" si="0">B9-C9</f>
        <v>676361.66195760004</v>
      </c>
      <c r="E9" s="231" t="s">
        <v>143</v>
      </c>
      <c r="F9" s="228">
        <f>[1]세출예산서!E6/1000</f>
        <v>2528039.4020870188</v>
      </c>
      <c r="G9" s="228"/>
      <c r="H9" s="230">
        <f t="shared" ref="H9:H18" si="1">F9-G9</f>
        <v>2528039.4020870188</v>
      </c>
    </row>
    <row r="10" spans="1:8" ht="39.950000000000003" customHeight="1">
      <c r="A10" s="231" t="s">
        <v>144</v>
      </c>
      <c r="B10" s="228">
        <v>0</v>
      </c>
      <c r="C10" s="232"/>
      <c r="D10" s="230">
        <f t="shared" si="0"/>
        <v>0</v>
      </c>
      <c r="E10" s="231" t="s">
        <v>145</v>
      </c>
      <c r="F10" s="228">
        <f>[1]세출예산서!E121/1000</f>
        <v>36000</v>
      </c>
      <c r="G10" s="228"/>
      <c r="H10" s="230">
        <f t="shared" si="1"/>
        <v>36000</v>
      </c>
    </row>
    <row r="11" spans="1:8" ht="39.950000000000003" customHeight="1">
      <c r="A11" s="231" t="s">
        <v>146</v>
      </c>
      <c r="B11" s="228">
        <f>[1]세입예산서!E34/1000</f>
        <v>82640</v>
      </c>
      <c r="C11" s="232"/>
      <c r="D11" s="230">
        <f t="shared" si="0"/>
        <v>82640</v>
      </c>
      <c r="E11" s="231" t="s">
        <v>147</v>
      </c>
      <c r="F11" s="228">
        <f>[1]세출예산서!E129/1000</f>
        <v>515400</v>
      </c>
      <c r="G11" s="228"/>
      <c r="H11" s="230">
        <f t="shared" si="1"/>
        <v>515400</v>
      </c>
    </row>
    <row r="12" spans="1:8" ht="39.950000000000003" customHeight="1">
      <c r="A12" s="231" t="s">
        <v>148</v>
      </c>
      <c r="B12" s="228">
        <f>[1]세입예산서!E43/1000</f>
        <v>1500</v>
      </c>
      <c r="C12" s="232"/>
      <c r="D12" s="230">
        <f t="shared" si="0"/>
        <v>1500</v>
      </c>
      <c r="E12" s="231" t="s">
        <v>149</v>
      </c>
      <c r="F12" s="228">
        <f>[1]세출예산서!E159/1000</f>
        <v>348000</v>
      </c>
      <c r="G12" s="228"/>
      <c r="H12" s="230">
        <f t="shared" si="1"/>
        <v>348000</v>
      </c>
    </row>
    <row r="13" spans="1:8" ht="39.950000000000003" customHeight="1">
      <c r="A13" s="231" t="s">
        <v>150</v>
      </c>
      <c r="B13" s="228">
        <v>0</v>
      </c>
      <c r="C13" s="232"/>
      <c r="D13" s="230">
        <f t="shared" si="0"/>
        <v>0</v>
      </c>
      <c r="E13" s="231" t="s">
        <v>151</v>
      </c>
      <c r="F13" s="228">
        <v>0</v>
      </c>
      <c r="G13" s="228"/>
      <c r="H13" s="230">
        <f t="shared" si="1"/>
        <v>0</v>
      </c>
    </row>
    <row r="14" spans="1:8" ht="39.950000000000003" customHeight="1">
      <c r="A14" s="231" t="s">
        <v>152</v>
      </c>
      <c r="B14" s="228">
        <f>[1]세입예산서!E51/1000</f>
        <v>2549183.3074583998</v>
      </c>
      <c r="C14" s="232"/>
      <c r="D14" s="230">
        <f t="shared" si="0"/>
        <v>2549183.3074583998</v>
      </c>
      <c r="E14" s="231" t="s">
        <v>153</v>
      </c>
      <c r="F14" s="228">
        <f>[1]세출예산서!E166/1000</f>
        <v>0</v>
      </c>
      <c r="G14" s="228"/>
      <c r="H14" s="230">
        <f t="shared" si="1"/>
        <v>0</v>
      </c>
    </row>
    <row r="15" spans="1:8" ht="39.950000000000003" customHeight="1">
      <c r="A15" s="231" t="s">
        <v>154</v>
      </c>
      <c r="B15" s="228">
        <f>[1]세입예산서!E86/1000</f>
        <v>0</v>
      </c>
      <c r="C15" s="232"/>
      <c r="D15" s="230">
        <f t="shared" si="0"/>
        <v>0</v>
      </c>
      <c r="E15" s="231" t="s">
        <v>155</v>
      </c>
      <c r="F15" s="228">
        <f>[1]세출예산서!E170/1000</f>
        <v>6000</v>
      </c>
      <c r="G15" s="228"/>
      <c r="H15" s="230">
        <f t="shared" si="1"/>
        <v>6000</v>
      </c>
    </row>
    <row r="16" spans="1:8" ht="39.950000000000003" customHeight="1">
      <c r="A16" s="231" t="s">
        <v>156</v>
      </c>
      <c r="B16" s="228">
        <f>[1]세입예산서!E92/1000</f>
        <v>134654.43299999999</v>
      </c>
      <c r="C16" s="232"/>
      <c r="D16" s="230">
        <f t="shared" si="0"/>
        <v>134654.43299999999</v>
      </c>
      <c r="E16" s="231" t="s">
        <v>157</v>
      </c>
      <c r="F16" s="228">
        <v>0</v>
      </c>
      <c r="G16" s="228"/>
      <c r="H16" s="230">
        <f t="shared" si="1"/>
        <v>0</v>
      </c>
    </row>
    <row r="17" spans="1:8" ht="39.950000000000003" customHeight="1">
      <c r="A17" s="231" t="s">
        <v>158</v>
      </c>
      <c r="B17" s="228">
        <f>[1]세입예산서!E97/1000</f>
        <v>39100</v>
      </c>
      <c r="C17" s="232"/>
      <c r="D17" s="230">
        <f t="shared" si="0"/>
        <v>39100</v>
      </c>
      <c r="E17" s="231" t="s">
        <v>159</v>
      </c>
      <c r="F17" s="228">
        <f>[1]세출예산서!E178/1000</f>
        <v>60000</v>
      </c>
      <c r="G17" s="228"/>
      <c r="H17" s="230">
        <f t="shared" si="1"/>
        <v>60000</v>
      </c>
    </row>
    <row r="18" spans="1:8" ht="39.950000000000003" customHeight="1">
      <c r="A18" s="231" t="s">
        <v>160</v>
      </c>
      <c r="B18" s="233">
        <v>0</v>
      </c>
      <c r="C18" s="232"/>
      <c r="D18" s="230">
        <f t="shared" si="0"/>
        <v>0</v>
      </c>
      <c r="E18" s="231" t="s">
        <v>161</v>
      </c>
      <c r="F18" s="228">
        <f>[1]세출예산서!E182/1000</f>
        <v>50000</v>
      </c>
      <c r="G18" s="228"/>
      <c r="H18" s="230">
        <f t="shared" si="1"/>
        <v>50000</v>
      </c>
    </row>
    <row r="20" spans="1:8">
      <c r="A20" s="234"/>
    </row>
  </sheetData>
  <mergeCells count="3">
    <mergeCell ref="A2:H2"/>
    <mergeCell ref="A6:D6"/>
    <mergeCell ref="E6:H6"/>
  </mergeCells>
  <phoneticPr fontId="2" type="noConversion"/>
  <printOptions horizontalCentered="1"/>
  <pageMargins left="0.70866141732283472" right="0.70866141732283472" top="0.15748031496062992" bottom="0.35433070866141736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5"/>
  <sheetViews>
    <sheetView topLeftCell="A40" workbookViewId="0">
      <selection activeCell="I63" sqref="I63"/>
    </sheetView>
  </sheetViews>
  <sheetFormatPr defaultRowHeight="16.5"/>
  <cols>
    <col min="1" max="1" width="3" customWidth="1"/>
    <col min="2" max="2" width="6.375" customWidth="1"/>
    <col min="4" max="4" width="16.5" customWidth="1"/>
    <col min="5" max="5" width="16.25" customWidth="1"/>
    <col min="6" max="6" width="12.375" customWidth="1"/>
    <col min="7" max="7" width="12.5" bestFit="1" customWidth="1"/>
    <col min="8" max="8" width="20.75" customWidth="1"/>
    <col min="9" max="9" width="12.875" customWidth="1"/>
    <col min="10" max="10" width="3.375" customWidth="1"/>
    <col min="11" max="11" width="3.125" customWidth="1"/>
    <col min="12" max="12" width="10.5" bestFit="1" customWidth="1"/>
    <col min="13" max="13" width="3.625" customWidth="1"/>
    <col min="14" max="14" width="2.75" customWidth="1"/>
    <col min="15" max="15" width="4.25" customWidth="1"/>
    <col min="16" max="16" width="3.75" customWidth="1"/>
    <col min="17" max="17" width="2.5" customWidth="1"/>
    <col min="18" max="18" width="14.375" bestFit="1" customWidth="1"/>
    <col min="20" max="20" width="16.125" bestFit="1" customWidth="1"/>
    <col min="21" max="21" width="16.125" style="235" bestFit="1" customWidth="1"/>
    <col min="22" max="22" width="14.375" customWidth="1"/>
  </cols>
  <sheetData>
    <row r="1" spans="1:22" ht="25.5">
      <c r="A1" s="579" t="s">
        <v>162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</row>
    <row r="2" spans="1:22" ht="25.5">
      <c r="B2" s="236"/>
      <c r="C2" s="236"/>
      <c r="D2" s="236"/>
      <c r="E2" s="236"/>
      <c r="F2" s="236"/>
      <c r="G2" s="580" t="s">
        <v>4</v>
      </c>
      <c r="H2" s="580"/>
      <c r="I2" s="580"/>
      <c r="J2" s="580"/>
      <c r="K2" s="580"/>
      <c r="L2" s="580"/>
      <c r="M2" s="580"/>
      <c r="N2" s="580"/>
      <c r="O2" s="580"/>
      <c r="P2" s="580"/>
      <c r="Q2" s="237"/>
      <c r="R2" s="238" t="s">
        <v>163</v>
      </c>
    </row>
    <row r="3" spans="1:22" ht="16.5" customHeight="1">
      <c r="B3" s="581" t="s">
        <v>164</v>
      </c>
      <c r="C3" s="581"/>
      <c r="D3" s="581"/>
      <c r="E3" s="581" t="s">
        <v>165</v>
      </c>
      <c r="F3" s="582" t="s">
        <v>166</v>
      </c>
      <c r="G3" s="581" t="s">
        <v>167</v>
      </c>
      <c r="H3" s="239" t="s">
        <v>168</v>
      </c>
      <c r="I3" s="240"/>
      <c r="J3" s="240"/>
      <c r="K3" s="240"/>
      <c r="L3" s="240"/>
      <c r="M3" s="240"/>
      <c r="N3" s="240"/>
      <c r="O3" s="240"/>
      <c r="P3" s="240"/>
      <c r="Q3" s="240"/>
      <c r="R3" s="240"/>
    </row>
    <row r="4" spans="1:22">
      <c r="B4" s="241" t="s">
        <v>169</v>
      </c>
      <c r="C4" s="241" t="s">
        <v>170</v>
      </c>
      <c r="D4" s="241" t="s">
        <v>171</v>
      </c>
      <c r="E4" s="581"/>
      <c r="F4" s="583"/>
      <c r="G4" s="581"/>
      <c r="H4" s="242"/>
      <c r="I4" s="243"/>
      <c r="J4" s="243"/>
      <c r="K4" s="243"/>
      <c r="L4" s="243"/>
      <c r="M4" s="243"/>
      <c r="N4" s="243"/>
      <c r="O4" s="243"/>
      <c r="P4" s="243"/>
      <c r="Q4" s="243"/>
      <c r="R4" s="243"/>
      <c r="T4" t="s">
        <v>172</v>
      </c>
      <c r="U4" s="235" t="s">
        <v>173</v>
      </c>
      <c r="V4" t="s">
        <v>174</v>
      </c>
    </row>
    <row r="5" spans="1:22" ht="17.25" thickBot="1">
      <c r="B5" s="571" t="s">
        <v>175</v>
      </c>
      <c r="C5" s="571"/>
      <c r="D5" s="571"/>
      <c r="E5" s="244">
        <f>E6+E121+E129+E159+E163+E166+E170+E173+E178+E182</f>
        <v>3543439402.087019</v>
      </c>
      <c r="F5" s="245">
        <v>3211574494</v>
      </c>
      <c r="G5" s="246">
        <f>E5-F5</f>
        <v>331864908.08701897</v>
      </c>
      <c r="H5" s="572"/>
      <c r="I5" s="573"/>
      <c r="J5" s="573"/>
      <c r="K5" s="573"/>
      <c r="L5" s="573"/>
      <c r="M5" s="573"/>
      <c r="N5" s="573"/>
      <c r="O5" s="573"/>
      <c r="P5" s="573"/>
      <c r="Q5" s="573"/>
      <c r="R5" s="574"/>
      <c r="T5" s="247">
        <f>[1]세입예산서!E5</f>
        <v>3543439402.4159999</v>
      </c>
      <c r="U5" s="247">
        <f>E5</f>
        <v>3543439402.087019</v>
      </c>
      <c r="V5" s="57">
        <f>T5-U5</f>
        <v>0.32898092269897461</v>
      </c>
    </row>
    <row r="6" spans="1:22" ht="17.25" thickBot="1">
      <c r="B6" s="575" t="s">
        <v>176</v>
      </c>
      <c r="C6" s="575"/>
      <c r="D6" s="575"/>
      <c r="E6" s="248">
        <f>E7+E72+E81</f>
        <v>2528039402.087019</v>
      </c>
      <c r="F6" s="249">
        <v>2305033101</v>
      </c>
      <c r="G6" s="250">
        <f>E6-F6</f>
        <v>223006301.08701897</v>
      </c>
      <c r="H6" s="251" t="s">
        <v>177</v>
      </c>
      <c r="I6" s="252"/>
      <c r="J6" s="253"/>
      <c r="K6" s="253"/>
      <c r="L6" s="254"/>
      <c r="M6" s="253"/>
      <c r="N6" s="253"/>
      <c r="O6" s="253"/>
      <c r="P6" s="576" t="s">
        <v>178</v>
      </c>
      <c r="Q6" s="576"/>
      <c r="R6" s="255">
        <f>I6*12</f>
        <v>0</v>
      </c>
    </row>
    <row r="7" spans="1:22">
      <c r="B7" s="256"/>
      <c r="C7" s="550" t="s">
        <v>179</v>
      </c>
      <c r="D7" s="547"/>
      <c r="E7" s="257">
        <f>E8+E29+E32+E35+E57</f>
        <v>2140897432.6870189</v>
      </c>
      <c r="F7" s="258">
        <v>1990297905</v>
      </c>
      <c r="G7" s="250">
        <f t="shared" ref="G7:G70" si="0">E7-F7</f>
        <v>150599527.68701887</v>
      </c>
      <c r="H7" s="259" t="s">
        <v>180</v>
      </c>
      <c r="I7" s="260">
        <f>L18+L28</f>
        <v>11</v>
      </c>
      <c r="J7" s="261"/>
      <c r="K7" s="261"/>
      <c r="L7" s="261"/>
      <c r="M7" s="261"/>
      <c r="N7" s="261"/>
      <c r="O7" s="261"/>
      <c r="P7" s="261"/>
      <c r="Q7" s="261"/>
      <c r="R7" s="262"/>
    </row>
    <row r="8" spans="1:22">
      <c r="B8" s="263"/>
      <c r="C8" s="264"/>
      <c r="D8" s="265" t="s">
        <v>181</v>
      </c>
      <c r="E8" s="266">
        <f>R8+R19</f>
        <v>1809051144</v>
      </c>
      <c r="F8" s="249">
        <v>1673492388</v>
      </c>
      <c r="G8" s="250">
        <f t="shared" si="0"/>
        <v>135558756</v>
      </c>
      <c r="H8" s="267" t="s">
        <v>182</v>
      </c>
      <c r="I8" s="268"/>
      <c r="J8" s="269"/>
      <c r="K8" s="269"/>
      <c r="L8" s="270">
        <f>SUM(L9:L17)</f>
        <v>54</v>
      </c>
      <c r="M8" s="270" t="s">
        <v>183</v>
      </c>
      <c r="O8" s="269"/>
      <c r="P8" s="269"/>
      <c r="Q8" s="269"/>
      <c r="R8" s="271">
        <f>SUM(R9:R17)</f>
        <v>1464968544</v>
      </c>
    </row>
    <row r="9" spans="1:22">
      <c r="B9" s="263"/>
      <c r="C9" s="263"/>
      <c r="D9" s="263"/>
      <c r="E9" s="272"/>
      <c r="F9" s="273"/>
      <c r="G9" s="250">
        <f t="shared" si="0"/>
        <v>0</v>
      </c>
      <c r="H9" s="274" t="s">
        <v>184</v>
      </c>
      <c r="I9" s="275">
        <f>[1]세출기초자료!M4</f>
        <v>2354000</v>
      </c>
      <c r="J9" s="276" t="s">
        <v>185</v>
      </c>
      <c r="K9" s="277" t="s">
        <v>186</v>
      </c>
      <c r="L9" s="278">
        <f>[1]세출기초자료!C4</f>
        <v>1</v>
      </c>
      <c r="M9" s="276" t="s">
        <v>187</v>
      </c>
      <c r="N9" s="277" t="s">
        <v>188</v>
      </c>
      <c r="O9" s="276">
        <v>12</v>
      </c>
      <c r="P9" s="276" t="s">
        <v>189</v>
      </c>
      <c r="Q9" s="279" t="s">
        <v>190</v>
      </c>
      <c r="R9" s="280">
        <f>I9*L9*O9</f>
        <v>28248000</v>
      </c>
    </row>
    <row r="10" spans="1:22">
      <c r="B10" s="263"/>
      <c r="C10" s="263"/>
      <c r="D10" s="263"/>
      <c r="E10" s="273"/>
      <c r="F10" s="273"/>
      <c r="G10" s="250">
        <f t="shared" si="0"/>
        <v>0</v>
      </c>
      <c r="H10" s="274" t="s">
        <v>191</v>
      </c>
      <c r="I10" s="275">
        <f>[1]세출기초자료!M5</f>
        <v>2160160</v>
      </c>
      <c r="J10" s="277" t="s">
        <v>192</v>
      </c>
      <c r="K10" s="277" t="s">
        <v>193</v>
      </c>
      <c r="L10" s="278">
        <f>[1]세출기초자료!C5</f>
        <v>1</v>
      </c>
      <c r="M10" s="277" t="s">
        <v>183</v>
      </c>
      <c r="N10" s="277" t="s">
        <v>194</v>
      </c>
      <c r="O10" s="277">
        <v>12</v>
      </c>
      <c r="P10" s="279" t="s">
        <v>195</v>
      </c>
      <c r="Q10" s="279" t="s">
        <v>196</v>
      </c>
      <c r="R10" s="281">
        <f t="shared" ref="R10:R17" si="1">I10*L10*O10</f>
        <v>25921920</v>
      </c>
    </row>
    <row r="11" spans="1:22">
      <c r="B11" s="263"/>
      <c r="C11" s="263"/>
      <c r="D11" s="263"/>
      <c r="E11" s="273"/>
      <c r="F11" s="273"/>
      <c r="G11" s="250">
        <f t="shared" si="0"/>
        <v>0</v>
      </c>
      <c r="H11" s="274" t="s">
        <v>197</v>
      </c>
      <c r="I11" s="275">
        <f>[1]세출기초자료!M6</f>
        <v>3000000</v>
      </c>
      <c r="J11" s="277" t="s">
        <v>198</v>
      </c>
      <c r="K11" s="277" t="s">
        <v>199</v>
      </c>
      <c r="L11" s="278">
        <f>[1]세출기초자료!C6</f>
        <v>1</v>
      </c>
      <c r="M11" s="277" t="s">
        <v>200</v>
      </c>
      <c r="N11" s="277" t="s">
        <v>201</v>
      </c>
      <c r="O11" s="277">
        <v>12</v>
      </c>
      <c r="P11" s="279" t="s">
        <v>41</v>
      </c>
      <c r="Q11" s="279" t="s">
        <v>190</v>
      </c>
      <c r="R11" s="281">
        <f t="shared" si="1"/>
        <v>36000000</v>
      </c>
    </row>
    <row r="12" spans="1:22">
      <c r="B12" s="263"/>
      <c r="C12" s="263"/>
      <c r="D12" s="263"/>
      <c r="E12" s="273"/>
      <c r="F12" s="273"/>
      <c r="G12" s="250">
        <f t="shared" si="0"/>
        <v>0</v>
      </c>
      <c r="H12" s="274" t="s">
        <v>202</v>
      </c>
      <c r="I12" s="275">
        <f>[1]세출기초자료!M7</f>
        <v>2255000</v>
      </c>
      <c r="J12" s="277" t="s">
        <v>203</v>
      </c>
      <c r="K12" s="277" t="s">
        <v>186</v>
      </c>
      <c r="L12" s="278">
        <f>[1]세출기초자료!C7</f>
        <v>1</v>
      </c>
      <c r="M12" s="277" t="s">
        <v>204</v>
      </c>
      <c r="N12" s="277" t="s">
        <v>205</v>
      </c>
      <c r="O12" s="277">
        <v>12</v>
      </c>
      <c r="P12" s="279" t="s">
        <v>195</v>
      </c>
      <c r="Q12" s="282" t="s">
        <v>206</v>
      </c>
      <c r="R12" s="281">
        <f t="shared" si="1"/>
        <v>27060000</v>
      </c>
    </row>
    <row r="13" spans="1:22">
      <c r="B13" s="263"/>
      <c r="C13" s="263"/>
      <c r="D13" s="263"/>
      <c r="E13" s="273"/>
      <c r="F13" s="273"/>
      <c r="G13" s="250">
        <f t="shared" si="0"/>
        <v>0</v>
      </c>
      <c r="H13" s="274" t="s">
        <v>207</v>
      </c>
      <c r="I13" s="275">
        <f>[1]세출기초자료!M8</f>
        <v>2160160</v>
      </c>
      <c r="J13" s="283" t="s">
        <v>208</v>
      </c>
      <c r="K13" s="283" t="s">
        <v>201</v>
      </c>
      <c r="L13" s="278">
        <f>[1]세출기초자료!C8</f>
        <v>4</v>
      </c>
      <c r="M13" s="283" t="s">
        <v>200</v>
      </c>
      <c r="N13" s="283" t="s">
        <v>201</v>
      </c>
      <c r="O13" s="277">
        <v>12</v>
      </c>
      <c r="P13" s="279" t="s">
        <v>195</v>
      </c>
      <c r="Q13" s="279" t="s">
        <v>209</v>
      </c>
      <c r="R13" s="281">
        <f t="shared" si="1"/>
        <v>103687680</v>
      </c>
    </row>
    <row r="14" spans="1:22">
      <c r="B14" s="263"/>
      <c r="C14" s="263"/>
      <c r="D14" s="263"/>
      <c r="E14" s="273"/>
      <c r="F14" s="273"/>
      <c r="G14" s="250">
        <f t="shared" si="0"/>
        <v>0</v>
      </c>
      <c r="H14" s="274" t="s">
        <v>210</v>
      </c>
      <c r="I14" s="275">
        <f>[1]세출기초자료!M9</f>
        <v>2460160</v>
      </c>
      <c r="J14" s="283" t="s">
        <v>211</v>
      </c>
      <c r="K14" s="283" t="s">
        <v>194</v>
      </c>
      <c r="L14" s="278">
        <f>[1]세출기초자료!C9</f>
        <v>1</v>
      </c>
      <c r="M14" s="283" t="s">
        <v>212</v>
      </c>
      <c r="N14" s="283" t="s">
        <v>194</v>
      </c>
      <c r="O14" s="277">
        <v>12</v>
      </c>
      <c r="P14" s="279" t="s">
        <v>213</v>
      </c>
      <c r="Q14" s="279" t="s">
        <v>209</v>
      </c>
      <c r="R14" s="281">
        <f t="shared" si="1"/>
        <v>29521920</v>
      </c>
    </row>
    <row r="15" spans="1:22">
      <c r="B15" s="263"/>
      <c r="C15" s="263"/>
      <c r="D15" s="263"/>
      <c r="E15" s="273"/>
      <c r="F15" s="273"/>
      <c r="G15" s="250">
        <f t="shared" si="0"/>
        <v>0</v>
      </c>
      <c r="H15" s="274" t="s">
        <v>214</v>
      </c>
      <c r="I15" s="275">
        <f>[1]세출기초자료!M10</f>
        <v>2344708</v>
      </c>
      <c r="J15" s="283" t="s">
        <v>208</v>
      </c>
      <c r="K15" s="283" t="s">
        <v>193</v>
      </c>
      <c r="L15" s="278">
        <f>[1]세출기초자료!C10</f>
        <v>19</v>
      </c>
      <c r="M15" s="283" t="s">
        <v>215</v>
      </c>
      <c r="N15" s="283" t="s">
        <v>193</v>
      </c>
      <c r="O15" s="277">
        <v>12</v>
      </c>
      <c r="P15" s="279" t="s">
        <v>195</v>
      </c>
      <c r="Q15" s="279" t="s">
        <v>216</v>
      </c>
      <c r="R15" s="281">
        <f t="shared" si="1"/>
        <v>534593424</v>
      </c>
    </row>
    <row r="16" spans="1:22">
      <c r="B16" s="263"/>
      <c r="C16" s="263"/>
      <c r="D16" s="263"/>
      <c r="E16" s="273"/>
      <c r="F16" s="273"/>
      <c r="G16" s="250">
        <f t="shared" si="0"/>
        <v>0</v>
      </c>
      <c r="H16" s="274" t="s">
        <v>217</v>
      </c>
      <c r="I16" s="275">
        <f>[1]세출기초자료!M11</f>
        <v>2256800</v>
      </c>
      <c r="J16" s="277" t="s">
        <v>218</v>
      </c>
      <c r="K16" s="283" t="s">
        <v>194</v>
      </c>
      <c r="L16" s="278">
        <f>[1]세출기초자료!C11</f>
        <v>1</v>
      </c>
      <c r="M16" s="283" t="s">
        <v>200</v>
      </c>
      <c r="N16" s="283" t="s">
        <v>193</v>
      </c>
      <c r="O16" s="277">
        <v>12</v>
      </c>
      <c r="P16" s="279" t="s">
        <v>219</v>
      </c>
      <c r="Q16" s="279" t="s">
        <v>220</v>
      </c>
      <c r="R16" s="281">
        <f t="shared" si="1"/>
        <v>27081600</v>
      </c>
    </row>
    <row r="17" spans="2:22">
      <c r="B17" s="263"/>
      <c r="C17" s="263"/>
      <c r="D17" s="263"/>
      <c r="E17" s="273"/>
      <c r="F17" s="273"/>
      <c r="G17" s="250">
        <f t="shared" si="0"/>
        <v>0</v>
      </c>
      <c r="H17" s="274" t="s">
        <v>221</v>
      </c>
      <c r="I17" s="275">
        <f>[1]세출기초자료!M12</f>
        <v>2176180</v>
      </c>
      <c r="J17" s="277" t="s">
        <v>198</v>
      </c>
      <c r="K17" s="277" t="s">
        <v>205</v>
      </c>
      <c r="L17" s="278">
        <f>[1]세출기초자료!C12</f>
        <v>25</v>
      </c>
      <c r="M17" s="283" t="s">
        <v>222</v>
      </c>
      <c r="N17" s="283" t="s">
        <v>223</v>
      </c>
      <c r="O17" s="277">
        <v>12</v>
      </c>
      <c r="P17" s="279" t="s">
        <v>195</v>
      </c>
      <c r="Q17" s="279" t="s">
        <v>196</v>
      </c>
      <c r="R17" s="281">
        <f t="shared" si="1"/>
        <v>652854000</v>
      </c>
    </row>
    <row r="18" spans="2:22">
      <c r="B18" s="263"/>
      <c r="C18" s="263"/>
      <c r="D18" s="263"/>
      <c r="E18" s="273"/>
      <c r="F18" s="273"/>
      <c r="G18" s="250">
        <f t="shared" si="0"/>
        <v>0</v>
      </c>
      <c r="H18" s="274"/>
      <c r="I18" s="284"/>
      <c r="J18" s="277"/>
      <c r="K18" s="277"/>
      <c r="L18" s="278"/>
      <c r="M18" s="283"/>
      <c r="N18" s="277"/>
      <c r="O18" s="277"/>
      <c r="P18" s="279"/>
      <c r="Q18" s="282"/>
      <c r="R18" s="281"/>
    </row>
    <row r="19" spans="2:22">
      <c r="B19" s="263"/>
      <c r="C19" s="263"/>
      <c r="D19" s="263"/>
      <c r="E19" s="273"/>
      <c r="F19" s="273"/>
      <c r="G19" s="250">
        <f t="shared" si="0"/>
        <v>0</v>
      </c>
      <c r="H19" s="267" t="s">
        <v>224</v>
      </c>
      <c r="I19" s="285"/>
      <c r="J19" s="277"/>
      <c r="K19" s="277"/>
      <c r="L19" s="267">
        <f>SUM(L20:L27)</f>
        <v>11</v>
      </c>
      <c r="M19" s="267" t="s">
        <v>225</v>
      </c>
      <c r="N19" s="277"/>
      <c r="O19" s="277"/>
      <c r="P19" s="279"/>
      <c r="Q19" s="282"/>
      <c r="R19" s="286">
        <f>SUM(R20:R27)</f>
        <v>344082600</v>
      </c>
    </row>
    <row r="20" spans="2:22">
      <c r="B20" s="263"/>
      <c r="C20" s="263"/>
      <c r="D20" s="263"/>
      <c r="E20" s="273"/>
      <c r="F20" s="273"/>
      <c r="G20" s="250">
        <f t="shared" si="0"/>
        <v>0</v>
      </c>
      <c r="H20" s="274" t="s">
        <v>226</v>
      </c>
      <c r="I20" s="287">
        <f>[1]세출기초자료!M19</f>
        <v>7175000</v>
      </c>
      <c r="J20" s="277" t="s">
        <v>227</v>
      </c>
      <c r="K20" s="277" t="s">
        <v>228</v>
      </c>
      <c r="L20" s="278">
        <f>[1]세출기초자료!C19</f>
        <v>1</v>
      </c>
      <c r="M20" s="277" t="s">
        <v>229</v>
      </c>
      <c r="N20" s="277" t="s">
        <v>230</v>
      </c>
      <c r="O20" s="277">
        <v>12</v>
      </c>
      <c r="P20" s="279" t="s">
        <v>195</v>
      </c>
      <c r="Q20" s="279" t="s">
        <v>209</v>
      </c>
      <c r="R20" s="281">
        <f>I20*L20*O20</f>
        <v>86100000</v>
      </c>
    </row>
    <row r="21" spans="2:22">
      <c r="B21" s="263"/>
      <c r="C21" s="263"/>
      <c r="D21" s="263"/>
      <c r="E21" s="273"/>
      <c r="F21" s="273"/>
      <c r="G21" s="250">
        <f t="shared" si="0"/>
        <v>0</v>
      </c>
      <c r="H21" s="274" t="s">
        <v>231</v>
      </c>
      <c r="I21" s="287">
        <f>[1]세출기초자료!M20</f>
        <v>3455600</v>
      </c>
      <c r="J21" s="277" t="s">
        <v>203</v>
      </c>
      <c r="K21" s="277" t="s">
        <v>232</v>
      </c>
      <c r="L21" s="278">
        <f>[1]세출기초자료!C20</f>
        <v>1</v>
      </c>
      <c r="M21" s="277" t="s">
        <v>233</v>
      </c>
      <c r="N21" s="277" t="s">
        <v>234</v>
      </c>
      <c r="O21" s="277">
        <v>12</v>
      </c>
      <c r="P21" s="279" t="s">
        <v>195</v>
      </c>
      <c r="Q21" s="279" t="s">
        <v>235</v>
      </c>
      <c r="R21" s="281">
        <f t="shared" ref="R21:R27" si="2">I21*L21*O21</f>
        <v>41467200</v>
      </c>
      <c r="V21" s="288"/>
    </row>
    <row r="22" spans="2:22">
      <c r="B22" s="263"/>
      <c r="C22" s="263"/>
      <c r="D22" s="263"/>
      <c r="E22" s="289"/>
      <c r="F22" s="273"/>
      <c r="G22" s="250">
        <f t="shared" si="0"/>
        <v>0</v>
      </c>
      <c r="H22" s="274" t="s">
        <v>236</v>
      </c>
      <c r="I22" s="287">
        <f>[1]세출기초자료!M21</f>
        <v>2379300</v>
      </c>
      <c r="J22" s="283" t="s">
        <v>227</v>
      </c>
      <c r="K22" s="283" t="s">
        <v>237</v>
      </c>
      <c r="L22" s="278">
        <f>[1]세출기초자료!C21</f>
        <v>1</v>
      </c>
      <c r="M22" s="283" t="s">
        <v>229</v>
      </c>
      <c r="N22" s="283" t="s">
        <v>228</v>
      </c>
      <c r="O22" s="277">
        <v>12</v>
      </c>
      <c r="P22" s="279" t="s">
        <v>195</v>
      </c>
      <c r="Q22" s="279" t="s">
        <v>238</v>
      </c>
      <c r="R22" s="281">
        <f t="shared" si="2"/>
        <v>28551600</v>
      </c>
      <c r="U22" s="290"/>
      <c r="V22" s="290"/>
    </row>
    <row r="23" spans="2:22">
      <c r="B23" s="263"/>
      <c r="C23" s="263"/>
      <c r="D23" s="263"/>
      <c r="E23" s="273"/>
      <c r="F23" s="273"/>
      <c r="G23" s="250">
        <f t="shared" si="0"/>
        <v>0</v>
      </c>
      <c r="H23" s="274" t="s">
        <v>239</v>
      </c>
      <c r="I23" s="287">
        <f>[1]세출기초자료!M22</f>
        <v>2203750</v>
      </c>
      <c r="J23" s="283" t="s">
        <v>240</v>
      </c>
      <c r="K23" s="283" t="s">
        <v>193</v>
      </c>
      <c r="L23" s="278">
        <f>[1]세출기초자료!C22</f>
        <v>1</v>
      </c>
      <c r="M23" s="283" t="s">
        <v>212</v>
      </c>
      <c r="N23" s="283" t="s">
        <v>241</v>
      </c>
      <c r="O23" s="277">
        <v>12</v>
      </c>
      <c r="P23" s="279" t="s">
        <v>195</v>
      </c>
      <c r="Q23" s="279" t="s">
        <v>242</v>
      </c>
      <c r="R23" s="281">
        <f t="shared" si="2"/>
        <v>26445000</v>
      </c>
    </row>
    <row r="24" spans="2:22">
      <c r="B24" s="263"/>
      <c r="C24" s="263"/>
      <c r="D24" s="263"/>
      <c r="E24" s="289"/>
      <c r="F24" s="273"/>
      <c r="G24" s="250">
        <f t="shared" si="0"/>
        <v>0</v>
      </c>
      <c r="H24" s="291" t="s">
        <v>243</v>
      </c>
      <c r="I24" s="287">
        <f>[1]세출기초자료!M23</f>
        <v>2152500</v>
      </c>
      <c r="J24" s="283" t="s">
        <v>244</v>
      </c>
      <c r="K24" s="283" t="s">
        <v>193</v>
      </c>
      <c r="L24" s="278">
        <f>[1]세출기초자료!C23</f>
        <v>4</v>
      </c>
      <c r="M24" s="283" t="s">
        <v>245</v>
      </c>
      <c r="N24" s="283" t="s">
        <v>193</v>
      </c>
      <c r="O24" s="277">
        <v>12</v>
      </c>
      <c r="P24" s="279" t="s">
        <v>246</v>
      </c>
      <c r="Q24" s="279" t="s">
        <v>209</v>
      </c>
      <c r="R24" s="281">
        <f t="shared" si="2"/>
        <v>103320000</v>
      </c>
    </row>
    <row r="25" spans="2:22">
      <c r="B25" s="263"/>
      <c r="C25" s="263"/>
      <c r="D25" s="263"/>
      <c r="E25" s="289"/>
      <c r="F25" s="273"/>
      <c r="G25" s="250">
        <f t="shared" si="0"/>
        <v>0</v>
      </c>
      <c r="H25" s="274" t="s">
        <v>247</v>
      </c>
      <c r="I25" s="287">
        <f>[1]세출기초자료!M24</f>
        <v>2142400</v>
      </c>
      <c r="J25" s="283" t="s">
        <v>248</v>
      </c>
      <c r="K25" s="283" t="s">
        <v>249</v>
      </c>
      <c r="L25" s="278">
        <f>[1]세출기초자료!C24</f>
        <v>1</v>
      </c>
      <c r="M25" s="283" t="s">
        <v>245</v>
      </c>
      <c r="N25" s="283" t="s">
        <v>234</v>
      </c>
      <c r="O25" s="277">
        <v>12</v>
      </c>
      <c r="P25" s="279" t="s">
        <v>195</v>
      </c>
      <c r="Q25" s="279" t="s">
        <v>250</v>
      </c>
      <c r="R25" s="281">
        <f t="shared" si="2"/>
        <v>25708800</v>
      </c>
    </row>
    <row r="26" spans="2:22">
      <c r="B26" s="263"/>
      <c r="C26" s="263"/>
      <c r="D26" s="263"/>
      <c r="E26" s="289"/>
      <c r="F26" s="273"/>
      <c r="G26" s="292"/>
      <c r="H26" s="274" t="s">
        <v>251</v>
      </c>
      <c r="I26" s="287">
        <f>[1]세출기초자료!F25</f>
        <v>493000</v>
      </c>
      <c r="J26" s="283" t="s">
        <v>211</v>
      </c>
      <c r="K26" s="283" t="s">
        <v>228</v>
      </c>
      <c r="L26" s="278">
        <f>[1]세출기초자료!C25</f>
        <v>1</v>
      </c>
      <c r="M26" s="283" t="s">
        <v>252</v>
      </c>
      <c r="N26" s="283" t="s">
        <v>199</v>
      </c>
      <c r="O26" s="277">
        <v>12</v>
      </c>
      <c r="P26" s="279" t="s">
        <v>253</v>
      </c>
      <c r="Q26" s="279" t="s">
        <v>238</v>
      </c>
      <c r="R26" s="281">
        <f t="shared" si="2"/>
        <v>5916000</v>
      </c>
    </row>
    <row r="27" spans="2:22">
      <c r="B27" s="263"/>
      <c r="C27" s="263"/>
      <c r="D27" s="263"/>
      <c r="E27" s="273"/>
      <c r="F27" s="273"/>
      <c r="G27" s="250">
        <f t="shared" si="0"/>
        <v>0</v>
      </c>
      <c r="H27" s="274" t="s">
        <v>254</v>
      </c>
      <c r="I27" s="287">
        <f>[1]세출기초자료!M26</f>
        <v>2214500</v>
      </c>
      <c r="J27" s="283" t="s">
        <v>203</v>
      </c>
      <c r="K27" s="283" t="s">
        <v>228</v>
      </c>
      <c r="L27" s="278">
        <f>[1]세출기초자료!C26</f>
        <v>1</v>
      </c>
      <c r="M27" s="283" t="s">
        <v>245</v>
      </c>
      <c r="N27" s="283" t="s">
        <v>237</v>
      </c>
      <c r="O27" s="277">
        <v>12</v>
      </c>
      <c r="P27" s="279" t="s">
        <v>255</v>
      </c>
      <c r="Q27" s="279" t="s">
        <v>209</v>
      </c>
      <c r="R27" s="281">
        <f t="shared" si="2"/>
        <v>26574000</v>
      </c>
    </row>
    <row r="28" spans="2:22">
      <c r="B28" s="263"/>
      <c r="C28" s="263"/>
      <c r="D28" s="263"/>
      <c r="E28" s="273"/>
      <c r="F28" s="273"/>
      <c r="G28" s="250">
        <f t="shared" si="0"/>
        <v>0</v>
      </c>
      <c r="H28" s="219"/>
      <c r="I28" s="293" t="s">
        <v>256</v>
      </c>
      <c r="J28" s="219"/>
      <c r="K28" s="219"/>
      <c r="L28" s="294">
        <f>SUM(L20:L27)</f>
        <v>11</v>
      </c>
      <c r="M28" s="219"/>
      <c r="N28" s="219"/>
      <c r="O28" s="219"/>
      <c r="P28" s="219"/>
      <c r="Q28" s="219"/>
      <c r="R28" s="281"/>
    </row>
    <row r="29" spans="2:22">
      <c r="B29" s="263"/>
      <c r="C29" s="263"/>
      <c r="D29" s="295" t="s">
        <v>257</v>
      </c>
      <c r="E29" s="296">
        <f>R29</f>
        <v>6500000</v>
      </c>
      <c r="F29" s="249">
        <v>6100000</v>
      </c>
      <c r="G29" s="250">
        <f t="shared" si="0"/>
        <v>400000</v>
      </c>
      <c r="H29" s="267" t="s">
        <v>258</v>
      </c>
      <c r="I29" s="297"/>
      <c r="J29" s="298"/>
      <c r="K29" s="298"/>
      <c r="L29" s="299"/>
      <c r="M29" s="298"/>
      <c r="N29" s="298"/>
      <c r="O29" s="269"/>
      <c r="P29" s="298"/>
      <c r="Q29" s="269" t="s">
        <v>209</v>
      </c>
      <c r="R29" s="300">
        <f>SUM(R30:R31)</f>
        <v>6500000</v>
      </c>
    </row>
    <row r="30" spans="2:22">
      <c r="B30" s="263"/>
      <c r="C30" s="263"/>
      <c r="D30" s="301"/>
      <c r="E30" s="273" t="s">
        <v>259</v>
      </c>
      <c r="F30" s="273"/>
      <c r="G30" s="292"/>
      <c r="H30" s="219" t="s">
        <v>260</v>
      </c>
      <c r="I30" s="302">
        <v>50000</v>
      </c>
      <c r="J30" s="303" t="s">
        <v>248</v>
      </c>
      <c r="K30" s="303" t="s">
        <v>237</v>
      </c>
      <c r="L30" s="304">
        <f>L8</f>
        <v>54</v>
      </c>
      <c r="M30" s="303" t="s">
        <v>215</v>
      </c>
      <c r="N30" s="303" t="s">
        <v>237</v>
      </c>
      <c r="O30" s="303">
        <v>2</v>
      </c>
      <c r="P30" s="303" t="s">
        <v>261</v>
      </c>
      <c r="Q30" s="303" t="s">
        <v>262</v>
      </c>
      <c r="R30" s="305">
        <f t="shared" ref="R30:R33" si="3">I30*L30*O30</f>
        <v>5400000</v>
      </c>
    </row>
    <row r="31" spans="2:22">
      <c r="B31" s="263"/>
      <c r="C31" s="263"/>
      <c r="D31" s="301"/>
      <c r="E31" s="289" t="s">
        <v>263</v>
      </c>
      <c r="F31" s="273"/>
      <c r="G31" s="292"/>
      <c r="H31" s="219" t="s">
        <v>264</v>
      </c>
      <c r="I31" s="302">
        <v>50000</v>
      </c>
      <c r="J31" s="303" t="s">
        <v>265</v>
      </c>
      <c r="K31" s="303" t="s">
        <v>193</v>
      </c>
      <c r="L31" s="304">
        <f>L28</f>
        <v>11</v>
      </c>
      <c r="M31" s="303" t="s">
        <v>245</v>
      </c>
      <c r="N31" s="303" t="s">
        <v>230</v>
      </c>
      <c r="O31" s="303">
        <v>2</v>
      </c>
      <c r="P31" s="303" t="s">
        <v>266</v>
      </c>
      <c r="Q31" s="303" t="s">
        <v>262</v>
      </c>
      <c r="R31" s="305">
        <f t="shared" si="3"/>
        <v>1100000</v>
      </c>
    </row>
    <row r="32" spans="2:22">
      <c r="B32" s="263"/>
      <c r="C32" s="263"/>
      <c r="D32" s="295" t="s">
        <v>267</v>
      </c>
      <c r="E32" s="296">
        <f>R32</f>
        <v>100000</v>
      </c>
      <c r="F32" s="249">
        <v>2400000</v>
      </c>
      <c r="G32" s="250">
        <f>E32-F32</f>
        <v>-2300000</v>
      </c>
      <c r="H32" s="306" t="s">
        <v>268</v>
      </c>
      <c r="I32" s="297"/>
      <c r="J32" s="298"/>
      <c r="K32" s="298"/>
      <c r="L32" s="299"/>
      <c r="M32" s="298"/>
      <c r="N32" s="298"/>
      <c r="O32" s="269"/>
      <c r="P32" s="298"/>
      <c r="Q32" s="269" t="s">
        <v>238</v>
      </c>
      <c r="R32" s="281">
        <f>R33</f>
        <v>100000</v>
      </c>
    </row>
    <row r="33" spans="2:18">
      <c r="B33" s="263"/>
      <c r="C33" s="263"/>
      <c r="D33" s="301"/>
      <c r="E33" s="273"/>
      <c r="F33" s="273"/>
      <c r="G33" s="250">
        <f t="shared" si="0"/>
        <v>0</v>
      </c>
      <c r="H33" s="307" t="s">
        <v>269</v>
      </c>
      <c r="I33" s="308">
        <v>100000</v>
      </c>
      <c r="J33" s="279" t="s">
        <v>203</v>
      </c>
      <c r="K33" s="279" t="s">
        <v>232</v>
      </c>
      <c r="L33" s="309">
        <v>1</v>
      </c>
      <c r="M33" s="279" t="s">
        <v>229</v>
      </c>
      <c r="N33" s="279" t="s">
        <v>232</v>
      </c>
      <c r="O33" s="279">
        <v>1</v>
      </c>
      <c r="P33" s="279" t="s">
        <v>195</v>
      </c>
      <c r="Q33" s="279" t="s">
        <v>238</v>
      </c>
      <c r="R33" s="281">
        <f t="shared" si="3"/>
        <v>100000</v>
      </c>
    </row>
    <row r="34" spans="2:18">
      <c r="B34" s="263"/>
      <c r="C34" s="263"/>
      <c r="D34" s="301"/>
      <c r="E34" s="273"/>
      <c r="F34" s="273"/>
      <c r="G34" s="250">
        <f t="shared" si="0"/>
        <v>0</v>
      </c>
      <c r="H34" s="307" t="s">
        <v>270</v>
      </c>
      <c r="I34" s="310">
        <v>0</v>
      </c>
      <c r="J34" s="279" t="s">
        <v>271</v>
      </c>
      <c r="K34" s="279" t="s">
        <v>232</v>
      </c>
      <c r="L34" s="311">
        <f>L8</f>
        <v>54</v>
      </c>
      <c r="M34" s="279" t="s">
        <v>222</v>
      </c>
      <c r="N34" s="279" t="s">
        <v>232</v>
      </c>
      <c r="O34" s="279">
        <v>12</v>
      </c>
      <c r="P34" s="279" t="s">
        <v>195</v>
      </c>
      <c r="Q34" s="279" t="s">
        <v>262</v>
      </c>
      <c r="R34" s="312">
        <v>0</v>
      </c>
    </row>
    <row r="35" spans="2:18">
      <c r="B35" s="263"/>
      <c r="C35" s="263"/>
      <c r="D35" s="265" t="s">
        <v>272</v>
      </c>
      <c r="E35" s="266">
        <f>R36+R47</f>
        <v>143086262</v>
      </c>
      <c r="F35" s="249">
        <v>133457699</v>
      </c>
      <c r="G35" s="250">
        <f t="shared" si="0"/>
        <v>9628563</v>
      </c>
      <c r="H35" s="313" t="s">
        <v>273</v>
      </c>
      <c r="I35" s="314"/>
      <c r="J35" s="298"/>
      <c r="K35" s="298"/>
      <c r="L35" s="315"/>
      <c r="M35" s="298"/>
      <c r="N35" s="298"/>
      <c r="O35" s="298"/>
      <c r="P35" s="298"/>
      <c r="Q35" s="269"/>
      <c r="R35" s="316"/>
    </row>
    <row r="36" spans="2:18">
      <c r="B36" s="263"/>
      <c r="C36" s="263"/>
      <c r="D36" s="263"/>
      <c r="E36" s="273"/>
      <c r="F36" s="273"/>
      <c r="G36" s="250">
        <f t="shared" si="0"/>
        <v>0</v>
      </c>
      <c r="H36" s="317" t="s">
        <v>274</v>
      </c>
      <c r="I36" s="311"/>
      <c r="J36" s="318"/>
      <c r="K36" s="279"/>
      <c r="L36" s="319">
        <f>SUM(L37:L45)</f>
        <v>54</v>
      </c>
      <c r="M36" s="279"/>
      <c r="N36" s="320"/>
      <c r="O36" s="253"/>
      <c r="P36" s="279"/>
      <c r="Q36" s="282"/>
      <c r="R36" s="321">
        <f>SUM(R37:R45)</f>
        <v>122080712</v>
      </c>
    </row>
    <row r="37" spans="2:18">
      <c r="B37" s="263"/>
      <c r="C37" s="263"/>
      <c r="D37" s="263"/>
      <c r="E37" s="273"/>
      <c r="F37" s="273"/>
      <c r="G37" s="250">
        <f t="shared" si="0"/>
        <v>0</v>
      </c>
      <c r="H37" s="48" t="s">
        <v>275</v>
      </c>
      <c r="I37" s="278">
        <f>[1]세출기초자료!M4</f>
        <v>2354000</v>
      </c>
      <c r="J37" s="318" t="s">
        <v>265</v>
      </c>
      <c r="K37" s="279" t="s">
        <v>234</v>
      </c>
      <c r="L37" s="319">
        <f>[1]세출기초자료!C4</f>
        <v>1</v>
      </c>
      <c r="M37" s="279" t="s">
        <v>212</v>
      </c>
      <c r="N37" s="320" t="s">
        <v>276</v>
      </c>
      <c r="O37" s="253">
        <v>1</v>
      </c>
      <c r="P37" s="279" t="s">
        <v>195</v>
      </c>
      <c r="Q37" s="282" t="s">
        <v>209</v>
      </c>
      <c r="R37" s="322">
        <f>I37*L37*O37</f>
        <v>2354000</v>
      </c>
    </row>
    <row r="38" spans="2:18">
      <c r="B38" s="263"/>
      <c r="C38" s="263"/>
      <c r="D38" s="263"/>
      <c r="E38" s="273"/>
      <c r="F38" s="273"/>
      <c r="G38" s="250">
        <f t="shared" si="0"/>
        <v>0</v>
      </c>
      <c r="H38" s="274" t="s">
        <v>191</v>
      </c>
      <c r="I38" s="278">
        <f>[1]세출기초자료!M5</f>
        <v>2160160</v>
      </c>
      <c r="J38" s="318" t="s">
        <v>208</v>
      </c>
      <c r="K38" s="279" t="s">
        <v>193</v>
      </c>
      <c r="L38" s="319">
        <f>[1]세출기초자료!C5</f>
        <v>1</v>
      </c>
      <c r="M38" s="279" t="s">
        <v>212</v>
      </c>
      <c r="N38" s="320" t="s">
        <v>276</v>
      </c>
      <c r="O38" s="253">
        <v>1</v>
      </c>
      <c r="P38" s="279" t="s">
        <v>195</v>
      </c>
      <c r="Q38" s="282" t="s">
        <v>277</v>
      </c>
      <c r="R38" s="322">
        <f t="shared" ref="R38:R46" si="4">I38*L38*O38</f>
        <v>2160160</v>
      </c>
    </row>
    <row r="39" spans="2:18">
      <c r="B39" s="263"/>
      <c r="C39" s="263"/>
      <c r="D39" s="263"/>
      <c r="E39" s="273"/>
      <c r="F39" s="273"/>
      <c r="G39" s="292"/>
      <c r="H39" s="274" t="s">
        <v>197</v>
      </c>
      <c r="I39" s="278">
        <f>[1]세출기초자료!M6</f>
        <v>3000000</v>
      </c>
      <c r="J39" s="318" t="s">
        <v>203</v>
      </c>
      <c r="K39" s="279" t="s">
        <v>237</v>
      </c>
      <c r="L39" s="319">
        <f>[1]세출기초자료!C6</f>
        <v>1</v>
      </c>
      <c r="M39" s="279" t="s">
        <v>215</v>
      </c>
      <c r="N39" s="320" t="s">
        <v>276</v>
      </c>
      <c r="O39" s="253">
        <v>1</v>
      </c>
      <c r="P39" s="279" t="s">
        <v>195</v>
      </c>
      <c r="Q39" s="282" t="s">
        <v>196</v>
      </c>
      <c r="R39" s="322">
        <f t="shared" si="4"/>
        <v>3000000</v>
      </c>
    </row>
    <row r="40" spans="2:18">
      <c r="B40" s="263"/>
      <c r="C40" s="263"/>
      <c r="D40" s="263"/>
      <c r="E40" s="273"/>
      <c r="F40" s="273"/>
      <c r="G40" s="250">
        <f t="shared" si="0"/>
        <v>0</v>
      </c>
      <c r="H40" s="274" t="s">
        <v>278</v>
      </c>
      <c r="I40" s="278">
        <f>[1]세출기초자료!M7</f>
        <v>2255000</v>
      </c>
      <c r="J40" s="318" t="s">
        <v>279</v>
      </c>
      <c r="K40" s="279" t="s">
        <v>280</v>
      </c>
      <c r="L40" s="319">
        <f>[1]세출기초자료!C7</f>
        <v>1</v>
      </c>
      <c r="M40" s="279" t="s">
        <v>281</v>
      </c>
      <c r="N40" s="320" t="s">
        <v>282</v>
      </c>
      <c r="O40" s="191">
        <v>1</v>
      </c>
      <c r="P40" s="276" t="s">
        <v>195</v>
      </c>
      <c r="Q40" s="282" t="s">
        <v>216</v>
      </c>
      <c r="R40" s="322">
        <f t="shared" si="4"/>
        <v>2255000</v>
      </c>
    </row>
    <row r="41" spans="2:18">
      <c r="B41" s="263"/>
      <c r="C41" s="263"/>
      <c r="D41" s="263"/>
      <c r="E41" s="273"/>
      <c r="F41" s="273"/>
      <c r="G41" s="250">
        <f t="shared" si="0"/>
        <v>0</v>
      </c>
      <c r="H41" s="274" t="s">
        <v>207</v>
      </c>
      <c r="I41" s="278">
        <f>[1]세출기초자료!M8</f>
        <v>2160160</v>
      </c>
      <c r="J41" s="318" t="s">
        <v>283</v>
      </c>
      <c r="K41" s="279" t="s">
        <v>284</v>
      </c>
      <c r="L41" s="319">
        <f>[1]세출기초자료!C8</f>
        <v>4</v>
      </c>
      <c r="M41" s="279" t="s">
        <v>233</v>
      </c>
      <c r="N41" s="320" t="s">
        <v>285</v>
      </c>
      <c r="O41" s="323">
        <v>1</v>
      </c>
      <c r="P41" s="276" t="s">
        <v>286</v>
      </c>
      <c r="Q41" s="282" t="s">
        <v>287</v>
      </c>
      <c r="R41" s="322">
        <f t="shared" si="4"/>
        <v>8640640</v>
      </c>
    </row>
    <row r="42" spans="2:18">
      <c r="B42" s="263"/>
      <c r="C42" s="263"/>
      <c r="D42" s="263"/>
      <c r="E42" s="273"/>
      <c r="F42" s="273"/>
      <c r="G42" s="250">
        <f t="shared" si="0"/>
        <v>0</v>
      </c>
      <c r="H42" s="274" t="s">
        <v>288</v>
      </c>
      <c r="I42" s="278">
        <f>[1]세출기초자료!M9</f>
        <v>2460160</v>
      </c>
      <c r="J42" s="318" t="s">
        <v>279</v>
      </c>
      <c r="K42" s="279" t="s">
        <v>284</v>
      </c>
      <c r="L42" s="319">
        <f>[1]세출기초자료!C9</f>
        <v>1</v>
      </c>
      <c r="M42" s="303" t="s">
        <v>289</v>
      </c>
      <c r="N42" s="320" t="s">
        <v>290</v>
      </c>
      <c r="O42" s="323">
        <v>1</v>
      </c>
      <c r="P42" s="276" t="s">
        <v>195</v>
      </c>
      <c r="Q42" s="282" t="s">
        <v>242</v>
      </c>
      <c r="R42" s="322">
        <f t="shared" si="4"/>
        <v>2460160</v>
      </c>
    </row>
    <row r="43" spans="2:18">
      <c r="B43" s="263"/>
      <c r="C43" s="263"/>
      <c r="D43" s="263"/>
      <c r="E43" s="273"/>
      <c r="F43" s="273"/>
      <c r="G43" s="250">
        <f t="shared" si="0"/>
        <v>0</v>
      </c>
      <c r="H43" s="274" t="s">
        <v>291</v>
      </c>
      <c r="I43" s="278">
        <f>[1]세출기초자료!M10</f>
        <v>2344708</v>
      </c>
      <c r="J43" s="318" t="s">
        <v>271</v>
      </c>
      <c r="K43" s="303" t="s">
        <v>223</v>
      </c>
      <c r="L43" s="319">
        <f>[1]세출기초자료!C10</f>
        <v>19</v>
      </c>
      <c r="M43" s="303" t="s">
        <v>281</v>
      </c>
      <c r="N43" s="320" t="s">
        <v>292</v>
      </c>
      <c r="O43" s="253">
        <v>1</v>
      </c>
      <c r="P43" s="276" t="s">
        <v>195</v>
      </c>
      <c r="Q43" s="276" t="s">
        <v>293</v>
      </c>
      <c r="R43" s="322">
        <f t="shared" si="4"/>
        <v>44549452</v>
      </c>
    </row>
    <row r="44" spans="2:18">
      <c r="B44" s="263"/>
      <c r="C44" s="263"/>
      <c r="D44" s="263"/>
      <c r="E44" s="273"/>
      <c r="F44" s="273"/>
      <c r="G44" s="250">
        <f t="shared" si="0"/>
        <v>0</v>
      </c>
      <c r="H44" s="274" t="s">
        <v>294</v>
      </c>
      <c r="I44" s="278">
        <f>[1]세출기초자료!M11</f>
        <v>2256800</v>
      </c>
      <c r="J44" s="318" t="s">
        <v>295</v>
      </c>
      <c r="K44" s="303" t="s">
        <v>284</v>
      </c>
      <c r="L44" s="319">
        <f>[1]세출기초자료!C11</f>
        <v>1</v>
      </c>
      <c r="M44" s="303" t="s">
        <v>215</v>
      </c>
      <c r="N44" s="320" t="s">
        <v>296</v>
      </c>
      <c r="O44" s="253">
        <v>1</v>
      </c>
      <c r="P44" s="276" t="s">
        <v>297</v>
      </c>
      <c r="Q44" s="276" t="s">
        <v>298</v>
      </c>
      <c r="R44" s="322">
        <f t="shared" si="4"/>
        <v>2256800</v>
      </c>
    </row>
    <row r="45" spans="2:18">
      <c r="B45" s="263"/>
      <c r="C45" s="263"/>
      <c r="D45" s="263"/>
      <c r="E45" s="273"/>
      <c r="F45" s="273"/>
      <c r="G45" s="250">
        <f t="shared" si="0"/>
        <v>0</v>
      </c>
      <c r="H45" s="274" t="s">
        <v>299</v>
      </c>
      <c r="I45" s="278">
        <f>[1]세출기초자료!M12</f>
        <v>2176180</v>
      </c>
      <c r="J45" s="318" t="s">
        <v>300</v>
      </c>
      <c r="K45" s="303" t="s">
        <v>280</v>
      </c>
      <c r="L45" s="319">
        <f>[1]세출기초자료!C12</f>
        <v>25</v>
      </c>
      <c r="M45" s="303" t="s">
        <v>301</v>
      </c>
      <c r="N45" s="320" t="s">
        <v>296</v>
      </c>
      <c r="O45" s="253">
        <v>1</v>
      </c>
      <c r="P45" s="276" t="s">
        <v>302</v>
      </c>
      <c r="Q45" s="276" t="s">
        <v>303</v>
      </c>
      <c r="R45" s="322">
        <f t="shared" si="4"/>
        <v>54404500</v>
      </c>
    </row>
    <row r="46" spans="2:18">
      <c r="B46" s="263"/>
      <c r="C46" s="263"/>
      <c r="D46" s="263"/>
      <c r="E46" s="273"/>
      <c r="F46" s="273"/>
      <c r="G46" s="250">
        <f t="shared" si="0"/>
        <v>0</v>
      </c>
      <c r="H46" s="324"/>
      <c r="I46" s="311"/>
      <c r="J46" s="318"/>
      <c r="K46" s="303"/>
      <c r="L46" s="309"/>
      <c r="M46" s="303"/>
      <c r="N46" s="320"/>
      <c r="O46" s="253"/>
      <c r="P46" s="276"/>
      <c r="Q46" s="276"/>
      <c r="R46" s="322">
        <f t="shared" si="4"/>
        <v>0</v>
      </c>
    </row>
    <row r="47" spans="2:18">
      <c r="B47" s="263"/>
      <c r="C47" s="263"/>
      <c r="D47" s="263"/>
      <c r="E47" s="273"/>
      <c r="F47" s="273"/>
      <c r="G47" s="250">
        <f t="shared" si="0"/>
        <v>0</v>
      </c>
      <c r="H47" s="325" t="s">
        <v>304</v>
      </c>
      <c r="I47" s="311"/>
      <c r="J47" s="318"/>
      <c r="K47" s="253"/>
      <c r="L47" s="319">
        <f>SUM(L48:L55)</f>
        <v>11</v>
      </c>
      <c r="M47" s="253"/>
      <c r="N47" s="253"/>
      <c r="O47" s="253"/>
      <c r="P47" s="253"/>
      <c r="Q47" s="279"/>
      <c r="R47" s="321">
        <f>SUM(R48:R56)</f>
        <v>21005550</v>
      </c>
    </row>
    <row r="48" spans="2:18">
      <c r="B48" s="263"/>
      <c r="C48" s="263"/>
      <c r="D48" s="256"/>
      <c r="E48" s="273"/>
      <c r="F48" s="273"/>
      <c r="G48" s="250">
        <f t="shared" si="0"/>
        <v>0</v>
      </c>
      <c r="H48" s="274" t="s">
        <v>305</v>
      </c>
      <c r="I48" s="287">
        <v>0</v>
      </c>
      <c r="J48" s="326" t="s">
        <v>279</v>
      </c>
      <c r="K48" s="283" t="s">
        <v>199</v>
      </c>
      <c r="L48" s="327">
        <f>[1]세출기초자료!C19</f>
        <v>1</v>
      </c>
      <c r="M48" s="328" t="s">
        <v>222</v>
      </c>
      <c r="N48" s="277" t="s">
        <v>306</v>
      </c>
      <c r="O48" s="328">
        <v>1</v>
      </c>
      <c r="P48" s="283" t="s">
        <v>307</v>
      </c>
      <c r="Q48" s="283" t="s">
        <v>209</v>
      </c>
      <c r="R48" s="329">
        <f>I48*L48*O48</f>
        <v>0</v>
      </c>
    </row>
    <row r="49" spans="2:18">
      <c r="B49" s="263"/>
      <c r="C49" s="263"/>
      <c r="D49" s="263"/>
      <c r="E49" s="330"/>
      <c r="F49" s="273"/>
      <c r="G49" s="250">
        <f t="shared" si="0"/>
        <v>0</v>
      </c>
      <c r="H49" s="274" t="s">
        <v>308</v>
      </c>
      <c r="I49" s="287">
        <f>[1]세출기초자료!M20</f>
        <v>3455600</v>
      </c>
      <c r="J49" s="326" t="s">
        <v>265</v>
      </c>
      <c r="K49" s="283" t="s">
        <v>232</v>
      </c>
      <c r="L49" s="327">
        <f>[1]세출기초자료!C20</f>
        <v>1</v>
      </c>
      <c r="M49" s="283" t="s">
        <v>281</v>
      </c>
      <c r="N49" s="283" t="s">
        <v>296</v>
      </c>
      <c r="O49" s="283">
        <v>1</v>
      </c>
      <c r="P49" s="283" t="s">
        <v>286</v>
      </c>
      <c r="Q49" s="283" t="s">
        <v>209</v>
      </c>
      <c r="R49" s="329">
        <f>I49*L49*O49</f>
        <v>3455600</v>
      </c>
    </row>
    <row r="50" spans="2:18">
      <c r="B50" s="263"/>
      <c r="C50" s="263"/>
      <c r="D50" s="263"/>
      <c r="E50" s="330"/>
      <c r="F50" s="273"/>
      <c r="G50" s="250">
        <f t="shared" si="0"/>
        <v>0</v>
      </c>
      <c r="H50" s="274" t="s">
        <v>309</v>
      </c>
      <c r="I50" s="287">
        <f>[1]세출기초자료!M21</f>
        <v>2379300</v>
      </c>
      <c r="J50" s="326" t="s">
        <v>310</v>
      </c>
      <c r="K50" s="283" t="s">
        <v>193</v>
      </c>
      <c r="L50" s="327">
        <f>[1]세출기초자료!C21</f>
        <v>1</v>
      </c>
      <c r="M50" s="283" t="s">
        <v>311</v>
      </c>
      <c r="N50" s="283" t="s">
        <v>276</v>
      </c>
      <c r="O50" s="283">
        <v>1</v>
      </c>
      <c r="P50" s="283" t="s">
        <v>312</v>
      </c>
      <c r="Q50" s="283" t="s">
        <v>313</v>
      </c>
      <c r="R50" s="329">
        <f t="shared" ref="R50:R55" si="5">I50*L50*O50</f>
        <v>2379300</v>
      </c>
    </row>
    <row r="51" spans="2:18">
      <c r="B51" s="263"/>
      <c r="C51" s="263"/>
      <c r="D51" s="263"/>
      <c r="E51" s="330"/>
      <c r="F51" s="273"/>
      <c r="G51" s="250">
        <f t="shared" si="0"/>
        <v>0</v>
      </c>
      <c r="H51" s="274" t="s">
        <v>314</v>
      </c>
      <c r="I51" s="287">
        <f>[1]세출기초자료!M22</f>
        <v>2203750</v>
      </c>
      <c r="J51" s="326" t="s">
        <v>315</v>
      </c>
      <c r="K51" s="283" t="s">
        <v>223</v>
      </c>
      <c r="L51" s="327">
        <f>[1]세출기초자료!C22</f>
        <v>1</v>
      </c>
      <c r="M51" s="283" t="s">
        <v>316</v>
      </c>
      <c r="N51" s="283" t="s">
        <v>290</v>
      </c>
      <c r="O51" s="283">
        <v>1</v>
      </c>
      <c r="P51" s="283" t="s">
        <v>317</v>
      </c>
      <c r="Q51" s="283" t="s">
        <v>303</v>
      </c>
      <c r="R51" s="329">
        <f t="shared" si="5"/>
        <v>2203750</v>
      </c>
    </row>
    <row r="52" spans="2:18">
      <c r="B52" s="263"/>
      <c r="C52" s="263"/>
      <c r="D52" s="263"/>
      <c r="E52" s="330"/>
      <c r="F52" s="273"/>
      <c r="G52" s="250">
        <f t="shared" si="0"/>
        <v>0</v>
      </c>
      <c r="H52" s="274" t="s">
        <v>318</v>
      </c>
      <c r="I52" s="287">
        <f>[1]세출기초자료!M23</f>
        <v>2152500</v>
      </c>
      <c r="J52" s="326" t="s">
        <v>203</v>
      </c>
      <c r="K52" s="331" t="s">
        <v>223</v>
      </c>
      <c r="L52" s="327">
        <f>[1]세출기초자료!C23</f>
        <v>4</v>
      </c>
      <c r="M52" s="283" t="s">
        <v>311</v>
      </c>
      <c r="N52" s="283" t="s">
        <v>292</v>
      </c>
      <c r="O52" s="283">
        <v>1</v>
      </c>
      <c r="P52" s="283" t="s">
        <v>297</v>
      </c>
      <c r="Q52" s="283" t="s">
        <v>262</v>
      </c>
      <c r="R52" s="329">
        <f t="shared" si="5"/>
        <v>8610000</v>
      </c>
    </row>
    <row r="53" spans="2:18">
      <c r="B53" s="263"/>
      <c r="C53" s="263"/>
      <c r="D53" s="263"/>
      <c r="E53" s="330"/>
      <c r="F53" s="273"/>
      <c r="G53" s="250">
        <f t="shared" si="0"/>
        <v>0</v>
      </c>
      <c r="H53" s="274" t="s">
        <v>319</v>
      </c>
      <c r="I53" s="287">
        <f>[1]세출기초자료!M24</f>
        <v>2142400</v>
      </c>
      <c r="J53" s="332" t="s">
        <v>320</v>
      </c>
      <c r="K53" s="333" t="s">
        <v>321</v>
      </c>
      <c r="L53" s="327">
        <f>[1]세출기초자료!C24</f>
        <v>1</v>
      </c>
      <c r="M53" s="283" t="s">
        <v>212</v>
      </c>
      <c r="N53" s="328" t="s">
        <v>322</v>
      </c>
      <c r="O53" s="328">
        <v>1</v>
      </c>
      <c r="P53" s="328" t="s">
        <v>195</v>
      </c>
      <c r="Q53" s="277" t="s">
        <v>196</v>
      </c>
      <c r="R53" s="329">
        <f t="shared" si="5"/>
        <v>2142400</v>
      </c>
    </row>
    <row r="54" spans="2:18">
      <c r="B54" s="263"/>
      <c r="C54" s="263"/>
      <c r="D54" s="263"/>
      <c r="E54" s="330"/>
      <c r="F54" s="273"/>
      <c r="G54" s="250">
        <f t="shared" si="0"/>
        <v>0</v>
      </c>
      <c r="H54" s="274" t="s">
        <v>323</v>
      </c>
      <c r="I54" s="287">
        <v>0</v>
      </c>
      <c r="J54" s="332" t="s">
        <v>211</v>
      </c>
      <c r="K54" s="333" t="s">
        <v>193</v>
      </c>
      <c r="L54" s="327">
        <f>[1]세출기초자료!C25</f>
        <v>1</v>
      </c>
      <c r="M54" s="283" t="s">
        <v>316</v>
      </c>
      <c r="N54" s="328" t="s">
        <v>276</v>
      </c>
      <c r="O54" s="328">
        <v>1</v>
      </c>
      <c r="P54" s="328" t="s">
        <v>41</v>
      </c>
      <c r="Q54" s="277" t="s">
        <v>250</v>
      </c>
      <c r="R54" s="329">
        <f t="shared" si="5"/>
        <v>0</v>
      </c>
    </row>
    <row r="55" spans="2:18">
      <c r="B55" s="263"/>
      <c r="C55" s="263"/>
      <c r="D55" s="263"/>
      <c r="E55" s="330"/>
      <c r="F55" s="273"/>
      <c r="G55" s="250">
        <f t="shared" si="0"/>
        <v>0</v>
      </c>
      <c r="H55" s="274" t="s">
        <v>324</v>
      </c>
      <c r="I55" s="287">
        <f>[1]세출기초자료!M26</f>
        <v>2214500</v>
      </c>
      <c r="J55" s="332" t="s">
        <v>310</v>
      </c>
      <c r="K55" s="333" t="s">
        <v>223</v>
      </c>
      <c r="L55" s="327">
        <f>[1]세출기초자료!C26</f>
        <v>1</v>
      </c>
      <c r="M55" s="283" t="s">
        <v>289</v>
      </c>
      <c r="N55" s="328" t="s">
        <v>322</v>
      </c>
      <c r="O55" s="328">
        <v>1</v>
      </c>
      <c r="P55" s="328" t="s">
        <v>213</v>
      </c>
      <c r="Q55" s="277" t="s">
        <v>325</v>
      </c>
      <c r="R55" s="329">
        <f t="shared" si="5"/>
        <v>2214500</v>
      </c>
    </row>
    <row r="56" spans="2:18">
      <c r="B56" s="263"/>
      <c r="C56" s="263"/>
      <c r="D56" s="263"/>
      <c r="E56" s="330"/>
      <c r="F56" s="273"/>
      <c r="G56" s="250">
        <f t="shared" si="0"/>
        <v>0</v>
      </c>
      <c r="H56" s="334"/>
      <c r="I56" s="335"/>
      <c r="J56" s="277"/>
      <c r="K56" s="328"/>
      <c r="L56" s="336"/>
      <c r="M56" s="276"/>
      <c r="N56" s="328"/>
      <c r="O56" s="328"/>
      <c r="P56" s="195"/>
      <c r="Q56" s="276"/>
      <c r="R56" s="329"/>
    </row>
    <row r="57" spans="2:18">
      <c r="B57" s="263"/>
      <c r="C57" s="263"/>
      <c r="D57" s="295" t="s">
        <v>326</v>
      </c>
      <c r="E57" s="337">
        <f>R58+R65</f>
        <v>182160026.6870189</v>
      </c>
      <c r="F57" s="249">
        <v>174847818</v>
      </c>
      <c r="G57" s="250">
        <f t="shared" si="0"/>
        <v>7312208.6870189011</v>
      </c>
      <c r="H57" s="577" t="s">
        <v>327</v>
      </c>
      <c r="I57" s="578"/>
      <c r="J57" s="298"/>
      <c r="K57" s="298"/>
      <c r="L57" s="299"/>
      <c r="M57" s="298"/>
      <c r="N57" s="298"/>
      <c r="O57" s="269"/>
      <c r="P57" s="298"/>
      <c r="Q57" s="269"/>
      <c r="R57" s="338"/>
    </row>
    <row r="58" spans="2:18">
      <c r="B58" s="263"/>
      <c r="C58" s="263"/>
      <c r="D58" s="301"/>
      <c r="E58" s="330"/>
      <c r="F58" s="273"/>
      <c r="G58" s="250">
        <f t="shared" si="0"/>
        <v>0</v>
      </c>
      <c r="H58" s="339" t="s">
        <v>328</v>
      </c>
      <c r="I58" s="299"/>
      <c r="J58" s="340"/>
      <c r="K58" s="340"/>
      <c r="L58" s="339" t="s">
        <v>329</v>
      </c>
      <c r="M58" s="341">
        <f>[1]세출기초자료!C45</f>
        <v>54</v>
      </c>
      <c r="N58" s="340"/>
      <c r="O58" s="342"/>
      <c r="P58" s="340"/>
      <c r="Q58" s="342"/>
      <c r="R58" s="321">
        <f>SUM(R59:R64)</f>
        <v>148697709.82879969</v>
      </c>
    </row>
    <row r="59" spans="2:18">
      <c r="B59" s="263"/>
      <c r="C59" s="263"/>
      <c r="D59" s="301"/>
      <c r="E59" s="330"/>
      <c r="F59" s="273"/>
      <c r="G59" s="250">
        <f t="shared" si="0"/>
        <v>0</v>
      </c>
      <c r="H59" s="343" t="s">
        <v>330</v>
      </c>
      <c r="I59" s="344">
        <f>[1]세출기초자료!K14</f>
        <v>120550032</v>
      </c>
      <c r="J59" s="345" t="s">
        <v>331</v>
      </c>
      <c r="K59" s="328" t="s">
        <v>332</v>
      </c>
      <c r="L59" s="346">
        <v>3.5450000000000002E-2</v>
      </c>
      <c r="M59" s="347"/>
      <c r="N59" s="345" t="s">
        <v>321</v>
      </c>
      <c r="O59" s="195">
        <v>12</v>
      </c>
      <c r="P59" s="195" t="s">
        <v>195</v>
      </c>
      <c r="Q59" s="276" t="s">
        <v>333</v>
      </c>
      <c r="R59" s="322">
        <f>I59*L59*O59</f>
        <v>51281983.612800002</v>
      </c>
    </row>
    <row r="60" spans="2:18">
      <c r="B60" s="263"/>
      <c r="C60" s="263"/>
      <c r="D60" s="301"/>
      <c r="E60" s="330"/>
      <c r="F60" s="273"/>
      <c r="G60" s="250">
        <f t="shared" si="0"/>
        <v>0</v>
      </c>
      <c r="H60" s="348" t="s">
        <v>334</v>
      </c>
      <c r="I60" s="344">
        <f>I59*L59</f>
        <v>4273498.6343999999</v>
      </c>
      <c r="J60" s="349" t="s">
        <v>331</v>
      </c>
      <c r="K60" s="328" t="s">
        <v>223</v>
      </c>
      <c r="L60" s="350">
        <v>0.12809999999999999</v>
      </c>
      <c r="M60" s="351"/>
      <c r="N60" s="349" t="s">
        <v>332</v>
      </c>
      <c r="O60" s="352">
        <v>12</v>
      </c>
      <c r="P60" s="353" t="s">
        <v>195</v>
      </c>
      <c r="Q60" s="276" t="s">
        <v>196</v>
      </c>
      <c r="R60" s="322">
        <f>I60*L60*O60</f>
        <v>6569222.1007996788</v>
      </c>
    </row>
    <row r="61" spans="2:18">
      <c r="B61" s="263"/>
      <c r="C61" s="263"/>
      <c r="D61" s="301"/>
      <c r="E61" s="330"/>
      <c r="F61" s="273"/>
      <c r="G61" s="250">
        <f t="shared" si="0"/>
        <v>0</v>
      </c>
      <c r="H61" s="348" t="s">
        <v>335</v>
      </c>
      <c r="I61" s="344">
        <f>[1]세출기초자료!K14</f>
        <v>120550032</v>
      </c>
      <c r="J61" s="354" t="s">
        <v>211</v>
      </c>
      <c r="K61" s="328" t="s">
        <v>223</v>
      </c>
      <c r="L61" s="350">
        <v>1.15E-2</v>
      </c>
      <c r="M61" s="351"/>
      <c r="N61" s="349" t="s">
        <v>237</v>
      </c>
      <c r="O61" s="303">
        <v>12</v>
      </c>
      <c r="P61" s="276" t="s">
        <v>253</v>
      </c>
      <c r="Q61" s="276" t="s">
        <v>336</v>
      </c>
      <c r="R61" s="322">
        <f t="shared" ref="R61:R63" si="6">I61*L61*O61</f>
        <v>16635904.416000001</v>
      </c>
    </row>
    <row r="62" spans="2:18">
      <c r="B62" s="263"/>
      <c r="C62" s="263"/>
      <c r="D62" s="301"/>
      <c r="E62" s="330"/>
      <c r="F62" s="273"/>
      <c r="G62" s="250">
        <f t="shared" si="0"/>
        <v>0</v>
      </c>
      <c r="H62" s="348" t="s">
        <v>337</v>
      </c>
      <c r="I62" s="344">
        <f>[1]세출기초자료!K14</f>
        <v>120550032</v>
      </c>
      <c r="J62" s="349" t="s">
        <v>208</v>
      </c>
      <c r="K62" s="328" t="s">
        <v>284</v>
      </c>
      <c r="L62" s="350">
        <v>6.3E-3</v>
      </c>
      <c r="M62" s="351"/>
      <c r="N62" s="349" t="s">
        <v>193</v>
      </c>
      <c r="O62" s="279">
        <v>12</v>
      </c>
      <c r="P62" s="279" t="s">
        <v>195</v>
      </c>
      <c r="Q62" s="276" t="s">
        <v>277</v>
      </c>
      <c r="R62" s="322">
        <f t="shared" si="6"/>
        <v>9113582.4191999994</v>
      </c>
    </row>
    <row r="63" spans="2:18">
      <c r="B63" s="263"/>
      <c r="C63" s="263"/>
      <c r="D63" s="301"/>
      <c r="E63" s="330"/>
      <c r="F63" s="273"/>
      <c r="G63" s="250">
        <f t="shared" si="0"/>
        <v>0</v>
      </c>
      <c r="H63" s="348" t="s">
        <v>338</v>
      </c>
      <c r="I63" s="344">
        <f>[1]세출기초자료!K14</f>
        <v>120550032</v>
      </c>
      <c r="J63" s="328" t="s">
        <v>265</v>
      </c>
      <c r="K63" s="328" t="s">
        <v>223</v>
      </c>
      <c r="L63" s="346">
        <v>4.4999999999999998E-2</v>
      </c>
      <c r="M63" s="328"/>
      <c r="N63" s="328" t="s">
        <v>321</v>
      </c>
      <c r="O63" s="328">
        <v>12</v>
      </c>
      <c r="P63" s="195" t="s">
        <v>195</v>
      </c>
      <c r="Q63" s="195" t="s">
        <v>336</v>
      </c>
      <c r="R63" s="322">
        <f t="shared" si="6"/>
        <v>65097017.279999994</v>
      </c>
    </row>
    <row r="64" spans="2:18">
      <c r="B64" s="263"/>
      <c r="C64" s="263"/>
      <c r="D64" s="301"/>
      <c r="E64" s="330"/>
      <c r="F64" s="273"/>
      <c r="G64" s="292"/>
      <c r="H64" s="355"/>
      <c r="I64" s="356"/>
      <c r="J64" s="328"/>
      <c r="K64" s="328"/>
      <c r="L64" s="346"/>
      <c r="M64" s="328"/>
      <c r="N64" s="328"/>
      <c r="O64" s="328"/>
      <c r="P64" s="195"/>
      <c r="Q64" s="195"/>
      <c r="R64" s="312"/>
    </row>
    <row r="65" spans="2:18">
      <c r="B65" s="263"/>
      <c r="C65" s="263"/>
      <c r="D65" s="301"/>
      <c r="E65" s="330"/>
      <c r="F65" s="273"/>
      <c r="G65" s="250">
        <f t="shared" si="0"/>
        <v>0</v>
      </c>
      <c r="H65" s="339" t="s">
        <v>339</v>
      </c>
      <c r="I65" s="357"/>
      <c r="J65" s="328"/>
      <c r="K65" s="328"/>
      <c r="L65" s="339" t="s">
        <v>340</v>
      </c>
      <c r="M65" s="339">
        <f>[1]세출기초자료!C27</f>
        <v>11</v>
      </c>
      <c r="N65" s="328"/>
      <c r="O65" s="328"/>
      <c r="P65" s="195"/>
      <c r="Q65" s="195"/>
      <c r="R65" s="321">
        <f>SUM(R66:R71)</f>
        <v>33462316.858219203</v>
      </c>
    </row>
    <row r="66" spans="2:18">
      <c r="B66" s="263"/>
      <c r="C66" s="263"/>
      <c r="D66" s="301"/>
      <c r="E66" s="330"/>
      <c r="F66" s="273"/>
      <c r="G66" s="250">
        <f t="shared" si="0"/>
        <v>0</v>
      </c>
      <c r="H66" s="348" t="s">
        <v>341</v>
      </c>
      <c r="I66" s="344">
        <f>[1]세출기초자료!K28</f>
        <v>27128080</v>
      </c>
      <c r="J66" s="328" t="s">
        <v>342</v>
      </c>
      <c r="K66" s="283" t="s">
        <v>343</v>
      </c>
      <c r="L66" s="346">
        <v>3.5450000000000002E-2</v>
      </c>
      <c r="M66" s="328"/>
      <c r="N66" s="283" t="s">
        <v>223</v>
      </c>
      <c r="O66" s="328">
        <v>12</v>
      </c>
      <c r="P66" s="195" t="s">
        <v>344</v>
      </c>
      <c r="Q66" s="279" t="s">
        <v>345</v>
      </c>
      <c r="R66" s="358">
        <f>I66*L66*O66</f>
        <v>11540285.232000001</v>
      </c>
    </row>
    <row r="67" spans="2:18">
      <c r="B67" s="263"/>
      <c r="C67" s="263"/>
      <c r="D67" s="301"/>
      <c r="E67" s="330"/>
      <c r="F67" s="273"/>
      <c r="G67" s="250">
        <f t="shared" si="0"/>
        <v>0</v>
      </c>
      <c r="H67" s="359" t="s">
        <v>346</v>
      </c>
      <c r="I67" s="344">
        <f>I66*L66</f>
        <v>961690.4360000001</v>
      </c>
      <c r="J67" s="283" t="s">
        <v>208</v>
      </c>
      <c r="K67" s="283" t="s">
        <v>347</v>
      </c>
      <c r="L67" s="350">
        <v>0.12809999999999999</v>
      </c>
      <c r="M67" s="283"/>
      <c r="N67" s="283" t="s">
        <v>284</v>
      </c>
      <c r="O67" s="283">
        <v>12</v>
      </c>
      <c r="P67" s="279" t="s">
        <v>195</v>
      </c>
      <c r="Q67" s="279" t="s">
        <v>303</v>
      </c>
      <c r="R67" s="360">
        <f t="shared" ref="R67:R69" si="7">I67*L67*O67</f>
        <v>1478310.5382192</v>
      </c>
    </row>
    <row r="68" spans="2:18">
      <c r="B68" s="263"/>
      <c r="C68" s="263"/>
      <c r="D68" s="301"/>
      <c r="E68" s="330"/>
      <c r="F68" s="273"/>
      <c r="G68" s="250">
        <f t="shared" si="0"/>
        <v>0</v>
      </c>
      <c r="H68" s="307" t="s">
        <v>348</v>
      </c>
      <c r="I68" s="344">
        <f>[1]세출기초자료!K28</f>
        <v>27128080</v>
      </c>
      <c r="J68" s="277" t="s">
        <v>211</v>
      </c>
      <c r="K68" s="277" t="s">
        <v>284</v>
      </c>
      <c r="L68" s="350">
        <v>1.15E-2</v>
      </c>
      <c r="M68" s="283"/>
      <c r="N68" s="277" t="s">
        <v>237</v>
      </c>
      <c r="O68" s="277">
        <v>12</v>
      </c>
      <c r="P68" s="276" t="s">
        <v>195</v>
      </c>
      <c r="Q68" s="276" t="s">
        <v>303</v>
      </c>
      <c r="R68" s="281">
        <f t="shared" si="7"/>
        <v>3743675.04</v>
      </c>
    </row>
    <row r="69" spans="2:18">
      <c r="B69" s="263"/>
      <c r="C69" s="263"/>
      <c r="D69" s="301"/>
      <c r="E69" s="330"/>
      <c r="F69" s="273"/>
      <c r="G69" s="250">
        <f t="shared" si="0"/>
        <v>0</v>
      </c>
      <c r="H69" s="361" t="s">
        <v>349</v>
      </c>
      <c r="I69" s="344">
        <f>[1]세출기초자료!K28</f>
        <v>27128080</v>
      </c>
      <c r="J69" s="283" t="s">
        <v>208</v>
      </c>
      <c r="K69" s="283" t="s">
        <v>350</v>
      </c>
      <c r="L69" s="350">
        <v>6.3E-3</v>
      </c>
      <c r="M69" s="283"/>
      <c r="N69" s="283" t="s">
        <v>351</v>
      </c>
      <c r="O69" s="283">
        <v>12</v>
      </c>
      <c r="P69" s="279" t="s">
        <v>195</v>
      </c>
      <c r="Q69" s="279" t="s">
        <v>352</v>
      </c>
      <c r="R69" s="360">
        <f t="shared" si="7"/>
        <v>2050882.8480000002</v>
      </c>
    </row>
    <row r="70" spans="2:18">
      <c r="B70" s="263"/>
      <c r="C70" s="263"/>
      <c r="D70" s="301"/>
      <c r="E70" s="330"/>
      <c r="F70" s="273"/>
      <c r="G70" s="250">
        <f t="shared" si="0"/>
        <v>0</v>
      </c>
      <c r="H70" s="307" t="s">
        <v>353</v>
      </c>
      <c r="I70" s="344">
        <f>[1]세출기초자료!K28</f>
        <v>27128080</v>
      </c>
      <c r="J70" s="277" t="s">
        <v>203</v>
      </c>
      <c r="K70" s="277" t="s">
        <v>223</v>
      </c>
      <c r="L70" s="350">
        <v>4.4999999999999998E-2</v>
      </c>
      <c r="M70" s="283"/>
      <c r="N70" s="277" t="s">
        <v>205</v>
      </c>
      <c r="O70" s="277">
        <v>12</v>
      </c>
      <c r="P70" s="276" t="s">
        <v>195</v>
      </c>
      <c r="Q70" s="276" t="s">
        <v>277</v>
      </c>
      <c r="R70" s="281">
        <f>I70*L70*O70</f>
        <v>14649163.199999999</v>
      </c>
    </row>
    <row r="71" spans="2:18">
      <c r="B71" s="263"/>
      <c r="C71" s="263"/>
      <c r="D71" s="301"/>
      <c r="E71" s="330"/>
      <c r="F71" s="273"/>
      <c r="G71" s="250">
        <f t="shared" ref="G71:G134" si="8">E71-F71</f>
        <v>0</v>
      </c>
      <c r="H71" s="355"/>
      <c r="I71" s="362"/>
      <c r="J71" s="277"/>
      <c r="K71" s="277"/>
      <c r="L71" s="363"/>
      <c r="M71" s="283"/>
      <c r="N71" s="277"/>
      <c r="O71" s="277"/>
      <c r="P71" s="276"/>
      <c r="Q71" s="276"/>
      <c r="R71" s="364"/>
    </row>
    <row r="72" spans="2:18">
      <c r="B72" s="256"/>
      <c r="C72" s="538" t="s">
        <v>354</v>
      </c>
      <c r="D72" s="539"/>
      <c r="E72" s="365">
        <f>E73+E76+E78</f>
        <v>52400000</v>
      </c>
      <c r="F72" s="366">
        <v>62000000</v>
      </c>
      <c r="G72" s="250">
        <f t="shared" si="8"/>
        <v>-9600000</v>
      </c>
      <c r="H72" s="548"/>
      <c r="I72" s="544"/>
      <c r="J72" s="544"/>
      <c r="K72" s="544"/>
      <c r="L72" s="544"/>
      <c r="M72" s="544"/>
      <c r="N72" s="544"/>
      <c r="O72" s="544"/>
      <c r="P72" s="544"/>
      <c r="Q72" s="544"/>
      <c r="R72" s="545"/>
    </row>
    <row r="73" spans="2:18">
      <c r="B73" s="263"/>
      <c r="C73" s="264"/>
      <c r="D73" s="367" t="s">
        <v>355</v>
      </c>
      <c r="E73" s="368">
        <f>R73</f>
        <v>12000000</v>
      </c>
      <c r="F73" s="369"/>
      <c r="G73" s="250">
        <f t="shared" si="8"/>
        <v>12000000</v>
      </c>
      <c r="H73" s="566" t="s">
        <v>356</v>
      </c>
      <c r="I73" s="567"/>
      <c r="J73" s="269"/>
      <c r="K73" s="269"/>
      <c r="L73" s="299"/>
      <c r="M73" s="269"/>
      <c r="N73" s="269"/>
      <c r="O73" s="269"/>
      <c r="P73" s="269"/>
      <c r="Q73" s="269"/>
      <c r="R73" s="370">
        <f>R74</f>
        <v>12000000</v>
      </c>
    </row>
    <row r="74" spans="2:18">
      <c r="B74" s="263"/>
      <c r="C74" s="263"/>
      <c r="D74" s="263"/>
      <c r="E74" s="273"/>
      <c r="F74" s="273"/>
      <c r="G74" s="250">
        <f t="shared" si="8"/>
        <v>0</v>
      </c>
      <c r="H74" s="361" t="s">
        <v>357</v>
      </c>
      <c r="I74" s="302">
        <v>1000000</v>
      </c>
      <c r="J74" s="303" t="s">
        <v>300</v>
      </c>
      <c r="K74" s="303" t="s">
        <v>347</v>
      </c>
      <c r="L74" s="371"/>
      <c r="M74" s="303" t="s">
        <v>358</v>
      </c>
      <c r="N74" s="303" t="s">
        <v>359</v>
      </c>
      <c r="O74" s="303">
        <v>12</v>
      </c>
      <c r="P74" s="303" t="s">
        <v>261</v>
      </c>
      <c r="Q74" s="303" t="s">
        <v>303</v>
      </c>
      <c r="R74" s="372">
        <f>I74*O74</f>
        <v>12000000</v>
      </c>
    </row>
    <row r="75" spans="2:18">
      <c r="B75" s="263"/>
      <c r="C75" s="263"/>
      <c r="D75" s="263"/>
      <c r="E75" s="273"/>
      <c r="F75" s="273"/>
      <c r="G75" s="250">
        <f t="shared" si="8"/>
        <v>0</v>
      </c>
      <c r="H75" s="307"/>
      <c r="I75" s="308"/>
      <c r="J75" s="279"/>
      <c r="K75" s="279"/>
      <c r="L75" s="309"/>
      <c r="M75" s="279"/>
      <c r="N75" s="279"/>
      <c r="O75" s="279"/>
      <c r="P75" s="279"/>
      <c r="Q75" s="279"/>
      <c r="R75" s="312"/>
    </row>
    <row r="76" spans="2:18">
      <c r="B76" s="263"/>
      <c r="C76" s="373"/>
      <c r="D76" s="374" t="s">
        <v>360</v>
      </c>
      <c r="E76" s="375">
        <f>R76</f>
        <v>36000000</v>
      </c>
      <c r="F76" s="376">
        <v>30000000</v>
      </c>
      <c r="G76" s="250">
        <f t="shared" si="8"/>
        <v>6000000</v>
      </c>
      <c r="H76" s="568" t="s">
        <v>361</v>
      </c>
      <c r="I76" s="569"/>
      <c r="J76" s="377"/>
      <c r="K76" s="377"/>
      <c r="L76" s="378"/>
      <c r="M76" s="377"/>
      <c r="N76" s="377"/>
      <c r="O76" s="379"/>
      <c r="P76" s="377"/>
      <c r="Q76" s="379" t="s">
        <v>362</v>
      </c>
      <c r="R76" s="380">
        <f>R77</f>
        <v>36000000</v>
      </c>
    </row>
    <row r="77" spans="2:18">
      <c r="B77" s="263"/>
      <c r="C77" s="373"/>
      <c r="D77" s="381"/>
      <c r="E77" s="382"/>
      <c r="F77" s="383"/>
      <c r="G77" s="250">
        <f t="shared" si="8"/>
        <v>0</v>
      </c>
      <c r="H77" s="384" t="s">
        <v>363</v>
      </c>
      <c r="I77" s="385">
        <v>3000000</v>
      </c>
      <c r="J77" s="386" t="s">
        <v>320</v>
      </c>
      <c r="K77" s="386" t="s">
        <v>347</v>
      </c>
      <c r="L77" s="387">
        <v>1</v>
      </c>
      <c r="M77" s="386" t="s">
        <v>364</v>
      </c>
      <c r="N77" s="386" t="s">
        <v>237</v>
      </c>
      <c r="O77" s="386">
        <v>12</v>
      </c>
      <c r="P77" s="386" t="s">
        <v>261</v>
      </c>
      <c r="Q77" s="386" t="s">
        <v>336</v>
      </c>
      <c r="R77" s="388">
        <f>I77*L77*O77</f>
        <v>36000000</v>
      </c>
    </row>
    <row r="78" spans="2:18">
      <c r="B78" s="263"/>
      <c r="C78" s="373"/>
      <c r="D78" s="389" t="s">
        <v>365</v>
      </c>
      <c r="E78" s="390">
        <f>R78</f>
        <v>4400000</v>
      </c>
      <c r="F78" s="369">
        <v>8000000</v>
      </c>
      <c r="G78" s="250">
        <f t="shared" si="8"/>
        <v>-3600000</v>
      </c>
      <c r="H78" s="570" t="s">
        <v>366</v>
      </c>
      <c r="I78" s="570"/>
      <c r="J78" s="298"/>
      <c r="K78" s="298"/>
      <c r="L78" s="299"/>
      <c r="M78" s="298"/>
      <c r="N78" s="298"/>
      <c r="O78" s="298"/>
      <c r="P78" s="298"/>
      <c r="Q78" s="269" t="s">
        <v>209</v>
      </c>
      <c r="R78" s="370">
        <f>R79+R80</f>
        <v>4400000</v>
      </c>
    </row>
    <row r="79" spans="2:18">
      <c r="B79" s="263"/>
      <c r="C79" s="373"/>
      <c r="D79" s="373"/>
      <c r="E79" s="330"/>
      <c r="F79" s="273"/>
      <c r="G79" s="250">
        <f t="shared" si="8"/>
        <v>0</v>
      </c>
      <c r="H79" s="307" t="s">
        <v>367</v>
      </c>
      <c r="I79" s="308">
        <v>500000</v>
      </c>
      <c r="J79" s="279" t="s">
        <v>203</v>
      </c>
      <c r="K79" s="279" t="s">
        <v>237</v>
      </c>
      <c r="L79" s="309" t="s">
        <v>368</v>
      </c>
      <c r="M79" s="279" t="s">
        <v>369</v>
      </c>
      <c r="N79" s="279" t="s">
        <v>370</v>
      </c>
      <c r="O79" s="279">
        <v>4</v>
      </c>
      <c r="P79" s="279" t="s">
        <v>371</v>
      </c>
      <c r="Q79" s="279" t="s">
        <v>293</v>
      </c>
      <c r="R79" s="322">
        <f>I79*O79</f>
        <v>2000000</v>
      </c>
    </row>
    <row r="80" spans="2:18">
      <c r="B80" s="263"/>
      <c r="C80" s="373"/>
      <c r="D80" s="373"/>
      <c r="E80" s="330"/>
      <c r="F80" s="273"/>
      <c r="G80" s="250">
        <f t="shared" si="8"/>
        <v>0</v>
      </c>
      <c r="H80" s="391" t="s">
        <v>372</v>
      </c>
      <c r="I80" s="392">
        <v>200000</v>
      </c>
      <c r="J80" s="393" t="s">
        <v>208</v>
      </c>
      <c r="K80" s="393" t="s">
        <v>351</v>
      </c>
      <c r="L80" s="394"/>
      <c r="M80" s="393"/>
      <c r="N80" s="393" t="s">
        <v>369</v>
      </c>
      <c r="O80" s="393">
        <v>12</v>
      </c>
      <c r="P80" s="393" t="s">
        <v>373</v>
      </c>
      <c r="Q80" s="393" t="s">
        <v>209</v>
      </c>
      <c r="R80" s="322">
        <f>I80*O80</f>
        <v>2400000</v>
      </c>
    </row>
    <row r="81" spans="2:18">
      <c r="B81" s="263"/>
      <c r="C81" s="538" t="s">
        <v>374</v>
      </c>
      <c r="D81" s="539"/>
      <c r="E81" s="365">
        <f>E82+E84+E103+E114+E116+E119</f>
        <v>334741969.39999998</v>
      </c>
      <c r="F81" s="395">
        <v>252735196</v>
      </c>
      <c r="G81" s="250">
        <f t="shared" si="8"/>
        <v>82006773.399999976</v>
      </c>
      <c r="H81" s="396"/>
      <c r="I81" s="397"/>
      <c r="J81" s="396"/>
      <c r="K81" s="396"/>
      <c r="L81" s="398"/>
      <c r="M81" s="396"/>
      <c r="N81" s="396"/>
      <c r="O81" s="396"/>
      <c r="P81" s="396"/>
      <c r="Q81" s="399"/>
      <c r="R81" s="400"/>
    </row>
    <row r="82" spans="2:18">
      <c r="B82" s="263"/>
      <c r="C82" s="264"/>
      <c r="D82" s="367" t="s">
        <v>375</v>
      </c>
      <c r="E82" s="368">
        <f>R82</f>
        <v>2400000</v>
      </c>
      <c r="F82" s="369">
        <v>600000</v>
      </c>
      <c r="G82" s="250">
        <f t="shared" si="8"/>
        <v>1800000</v>
      </c>
      <c r="H82" s="401" t="s">
        <v>376</v>
      </c>
      <c r="I82" s="297"/>
      <c r="J82" s="298"/>
      <c r="K82" s="298"/>
      <c r="L82" s="299"/>
      <c r="M82" s="298"/>
      <c r="N82" s="298"/>
      <c r="O82" s="298"/>
      <c r="P82" s="298"/>
      <c r="Q82" s="269"/>
      <c r="R82" s="370">
        <f>R83</f>
        <v>2400000</v>
      </c>
    </row>
    <row r="83" spans="2:18">
      <c r="B83" s="263"/>
      <c r="C83" s="263"/>
      <c r="D83" s="391"/>
      <c r="E83" s="402"/>
      <c r="F83" s="402"/>
      <c r="G83" s="250">
        <f t="shared" si="8"/>
        <v>0</v>
      </c>
      <c r="H83" s="403" t="s">
        <v>377</v>
      </c>
      <c r="I83" s="392">
        <v>200000</v>
      </c>
      <c r="J83" s="393" t="s">
        <v>208</v>
      </c>
      <c r="K83" s="393" t="s">
        <v>223</v>
      </c>
      <c r="L83" s="394" t="s">
        <v>368</v>
      </c>
      <c r="M83" s="393" t="s">
        <v>358</v>
      </c>
      <c r="N83" s="393" t="s">
        <v>358</v>
      </c>
      <c r="O83" s="404">
        <v>12</v>
      </c>
      <c r="P83" s="393" t="s">
        <v>371</v>
      </c>
      <c r="Q83" s="393" t="s">
        <v>313</v>
      </c>
      <c r="R83" s="405">
        <f>I83*O83</f>
        <v>2400000</v>
      </c>
    </row>
    <row r="84" spans="2:18">
      <c r="B84" s="263"/>
      <c r="C84" s="263"/>
      <c r="D84" s="406" t="s">
        <v>378</v>
      </c>
      <c r="E84" s="407">
        <f>R84</f>
        <v>151979999.40000001</v>
      </c>
      <c r="F84" s="273">
        <v>70055196</v>
      </c>
      <c r="G84" s="250">
        <f t="shared" si="8"/>
        <v>81924803.400000006</v>
      </c>
      <c r="H84" s="408" t="s">
        <v>379</v>
      </c>
      <c r="I84" s="409"/>
      <c r="J84" s="298"/>
      <c r="K84" s="298"/>
      <c r="L84" s="299"/>
      <c r="M84" s="298"/>
      <c r="N84" s="298"/>
      <c r="O84" s="298"/>
      <c r="P84" s="298"/>
      <c r="Q84" s="269" t="s">
        <v>362</v>
      </c>
      <c r="R84" s="410">
        <f>SUM(R85:R102)</f>
        <v>151979999.40000001</v>
      </c>
    </row>
    <row r="85" spans="2:18">
      <c r="B85" s="263"/>
      <c r="C85" s="263"/>
      <c r="D85" s="411" t="s">
        <v>380</v>
      </c>
      <c r="E85" s="412"/>
      <c r="F85" s="412"/>
      <c r="G85" s="250">
        <f t="shared" si="8"/>
        <v>0</v>
      </c>
      <c r="H85" s="306" t="s">
        <v>381</v>
      </c>
      <c r="I85" s="308">
        <v>300000</v>
      </c>
      <c r="J85" s="279" t="s">
        <v>382</v>
      </c>
      <c r="K85" s="279" t="s">
        <v>223</v>
      </c>
      <c r="L85" s="309" t="s">
        <v>368</v>
      </c>
      <c r="M85" s="279" t="s">
        <v>369</v>
      </c>
      <c r="N85" s="279" t="s">
        <v>383</v>
      </c>
      <c r="O85" s="253">
        <v>12</v>
      </c>
      <c r="P85" s="279" t="s">
        <v>195</v>
      </c>
      <c r="Q85" s="279" t="s">
        <v>362</v>
      </c>
      <c r="R85" s="322">
        <f>I85*O85</f>
        <v>3600000</v>
      </c>
    </row>
    <row r="86" spans="2:18">
      <c r="B86" s="263"/>
      <c r="C86" s="263"/>
      <c r="D86" s="263"/>
      <c r="E86" s="273"/>
      <c r="F86" s="273"/>
      <c r="G86" s="250">
        <f t="shared" si="8"/>
        <v>0</v>
      </c>
      <c r="H86" s="306" t="s">
        <v>384</v>
      </c>
      <c r="I86" s="308">
        <v>250000</v>
      </c>
      <c r="J86" s="279" t="s">
        <v>211</v>
      </c>
      <c r="K86" s="279" t="s">
        <v>237</v>
      </c>
      <c r="L86" s="309" t="s">
        <v>385</v>
      </c>
      <c r="M86" s="279" t="s">
        <v>386</v>
      </c>
      <c r="N86" s="279" t="s">
        <v>383</v>
      </c>
      <c r="O86" s="253">
        <v>12</v>
      </c>
      <c r="P86" s="279" t="s">
        <v>195</v>
      </c>
      <c r="Q86" s="279" t="s">
        <v>325</v>
      </c>
      <c r="R86" s="322">
        <f t="shared" ref="R86:R101" si="9">I86*O86</f>
        <v>3000000</v>
      </c>
    </row>
    <row r="87" spans="2:18">
      <c r="B87" s="263"/>
      <c r="C87" s="263"/>
      <c r="D87" s="263"/>
      <c r="E87" s="273"/>
      <c r="F87" s="273"/>
      <c r="G87" s="250">
        <f t="shared" si="8"/>
        <v>0</v>
      </c>
      <c r="H87" s="306" t="s">
        <v>387</v>
      </c>
      <c r="I87" s="308">
        <v>60000</v>
      </c>
      <c r="J87" s="279" t="s">
        <v>244</v>
      </c>
      <c r="K87" s="279" t="s">
        <v>237</v>
      </c>
      <c r="L87" s="309" t="s">
        <v>383</v>
      </c>
      <c r="M87" s="279" t="s">
        <v>383</v>
      </c>
      <c r="N87" s="279" t="s">
        <v>383</v>
      </c>
      <c r="O87" s="253">
        <v>12</v>
      </c>
      <c r="P87" s="279" t="s">
        <v>195</v>
      </c>
      <c r="Q87" s="279" t="s">
        <v>196</v>
      </c>
      <c r="R87" s="322">
        <f t="shared" si="9"/>
        <v>720000</v>
      </c>
    </row>
    <row r="88" spans="2:18">
      <c r="B88" s="263"/>
      <c r="C88" s="263"/>
      <c r="D88" s="263"/>
      <c r="E88" s="273"/>
      <c r="F88" s="273"/>
      <c r="G88" s="250">
        <f t="shared" si="8"/>
        <v>0</v>
      </c>
      <c r="H88" s="306" t="s">
        <v>388</v>
      </c>
      <c r="I88" s="308">
        <v>210000</v>
      </c>
      <c r="J88" s="279" t="s">
        <v>265</v>
      </c>
      <c r="K88" s="279" t="s">
        <v>280</v>
      </c>
      <c r="L88" s="309" t="s">
        <v>389</v>
      </c>
      <c r="M88" s="279" t="s">
        <v>383</v>
      </c>
      <c r="N88" s="279" t="s">
        <v>358</v>
      </c>
      <c r="O88" s="253">
        <v>12</v>
      </c>
      <c r="P88" s="279" t="s">
        <v>195</v>
      </c>
      <c r="Q88" s="279" t="s">
        <v>362</v>
      </c>
      <c r="R88" s="322">
        <f t="shared" si="9"/>
        <v>2520000</v>
      </c>
    </row>
    <row r="89" spans="2:18">
      <c r="B89" s="263"/>
      <c r="C89" s="263"/>
      <c r="D89" s="263"/>
      <c r="E89" s="273"/>
      <c r="F89" s="273"/>
      <c r="G89" s="250">
        <f t="shared" si="8"/>
        <v>0</v>
      </c>
      <c r="H89" s="306" t="s">
        <v>390</v>
      </c>
      <c r="I89" s="310">
        <v>70000</v>
      </c>
      <c r="J89" s="279" t="s">
        <v>265</v>
      </c>
      <c r="K89" s="279" t="s">
        <v>237</v>
      </c>
      <c r="L89" s="309" t="s">
        <v>369</v>
      </c>
      <c r="M89" s="279" t="s">
        <v>370</v>
      </c>
      <c r="N89" s="279" t="s">
        <v>358</v>
      </c>
      <c r="O89" s="253">
        <v>12</v>
      </c>
      <c r="P89" s="279" t="s">
        <v>195</v>
      </c>
      <c r="Q89" s="279" t="s">
        <v>277</v>
      </c>
      <c r="R89" s="322">
        <f t="shared" si="9"/>
        <v>840000</v>
      </c>
    </row>
    <row r="90" spans="2:18">
      <c r="B90" s="263"/>
      <c r="C90" s="263"/>
      <c r="D90" s="263"/>
      <c r="E90" s="273"/>
      <c r="F90" s="273"/>
      <c r="G90" s="250">
        <f t="shared" si="8"/>
        <v>0</v>
      </c>
      <c r="H90" s="306" t="s">
        <v>391</v>
      </c>
      <c r="I90" s="310">
        <v>3000000</v>
      </c>
      <c r="J90" s="279" t="s">
        <v>382</v>
      </c>
      <c r="K90" s="279" t="s">
        <v>193</v>
      </c>
      <c r="L90" s="309" t="s">
        <v>358</v>
      </c>
      <c r="M90" s="279" t="s">
        <v>368</v>
      </c>
      <c r="N90" s="279" t="s">
        <v>383</v>
      </c>
      <c r="O90" s="253">
        <v>1</v>
      </c>
      <c r="P90" s="279" t="s">
        <v>195</v>
      </c>
      <c r="Q90" s="279" t="s">
        <v>303</v>
      </c>
      <c r="R90" s="322">
        <f t="shared" si="9"/>
        <v>3000000</v>
      </c>
    </row>
    <row r="91" spans="2:18">
      <c r="B91" s="263"/>
      <c r="C91" s="263"/>
      <c r="D91" s="263"/>
      <c r="E91" s="273"/>
      <c r="F91" s="273"/>
      <c r="G91" s="250">
        <f t="shared" si="8"/>
        <v>0</v>
      </c>
      <c r="H91" s="306" t="s">
        <v>392</v>
      </c>
      <c r="I91" s="310">
        <v>1000000</v>
      </c>
      <c r="J91" s="279" t="s">
        <v>393</v>
      </c>
      <c r="K91" s="279" t="s">
        <v>199</v>
      </c>
      <c r="L91" s="309" t="s">
        <v>358</v>
      </c>
      <c r="M91" s="279" t="s">
        <v>385</v>
      </c>
      <c r="N91" s="279" t="s">
        <v>359</v>
      </c>
      <c r="O91" s="253">
        <v>1</v>
      </c>
      <c r="P91" s="279" t="s">
        <v>195</v>
      </c>
      <c r="Q91" s="279" t="s">
        <v>313</v>
      </c>
      <c r="R91" s="322">
        <f t="shared" si="9"/>
        <v>1000000</v>
      </c>
    </row>
    <row r="92" spans="2:18">
      <c r="B92" s="263"/>
      <c r="C92" s="263"/>
      <c r="D92" s="263"/>
      <c r="E92" s="273"/>
      <c r="F92" s="273"/>
      <c r="G92" s="250">
        <f t="shared" si="8"/>
        <v>0</v>
      </c>
      <c r="H92" s="306" t="s">
        <v>394</v>
      </c>
      <c r="I92" s="310">
        <v>250000</v>
      </c>
      <c r="J92" s="279" t="s">
        <v>208</v>
      </c>
      <c r="K92" s="279" t="s">
        <v>351</v>
      </c>
      <c r="L92" s="309" t="s">
        <v>359</v>
      </c>
      <c r="M92" s="279" t="s">
        <v>369</v>
      </c>
      <c r="N92" s="279" t="s">
        <v>368</v>
      </c>
      <c r="O92" s="253">
        <v>12</v>
      </c>
      <c r="P92" s="279" t="s">
        <v>195</v>
      </c>
      <c r="Q92" s="279" t="s">
        <v>303</v>
      </c>
      <c r="R92" s="322">
        <f t="shared" si="9"/>
        <v>3000000</v>
      </c>
    </row>
    <row r="93" spans="2:18">
      <c r="B93" s="263"/>
      <c r="C93" s="263"/>
      <c r="D93" s="263"/>
      <c r="E93" s="273"/>
      <c r="F93" s="273"/>
      <c r="G93" s="250">
        <f t="shared" si="8"/>
        <v>0</v>
      </c>
      <c r="H93" s="306" t="s">
        <v>395</v>
      </c>
      <c r="I93" s="310">
        <v>150000</v>
      </c>
      <c r="J93" s="279" t="s">
        <v>393</v>
      </c>
      <c r="K93" s="279" t="s">
        <v>351</v>
      </c>
      <c r="L93" s="309" t="s">
        <v>369</v>
      </c>
      <c r="M93" s="279" t="s">
        <v>368</v>
      </c>
      <c r="N93" s="279" t="s">
        <v>386</v>
      </c>
      <c r="O93" s="253">
        <v>12</v>
      </c>
      <c r="P93" s="279" t="s">
        <v>195</v>
      </c>
      <c r="Q93" s="279" t="s">
        <v>196</v>
      </c>
      <c r="R93" s="322">
        <f t="shared" si="9"/>
        <v>1800000</v>
      </c>
    </row>
    <row r="94" spans="2:18">
      <c r="B94" s="263"/>
      <c r="C94" s="263"/>
      <c r="D94" s="263"/>
      <c r="E94" s="273"/>
      <c r="F94" s="273"/>
      <c r="G94" s="250">
        <f t="shared" si="8"/>
        <v>0</v>
      </c>
      <c r="H94" s="306" t="s">
        <v>396</v>
      </c>
      <c r="I94" s="310">
        <v>250000</v>
      </c>
      <c r="J94" s="279" t="s">
        <v>265</v>
      </c>
      <c r="K94" s="279" t="s">
        <v>351</v>
      </c>
      <c r="L94" s="309" t="s">
        <v>389</v>
      </c>
      <c r="M94" s="279" t="s">
        <v>386</v>
      </c>
      <c r="N94" s="279" t="s">
        <v>359</v>
      </c>
      <c r="O94" s="253">
        <v>12</v>
      </c>
      <c r="P94" s="279" t="s">
        <v>195</v>
      </c>
      <c r="Q94" s="279" t="s">
        <v>196</v>
      </c>
      <c r="R94" s="322">
        <f t="shared" si="9"/>
        <v>3000000</v>
      </c>
    </row>
    <row r="95" spans="2:18">
      <c r="B95" s="263"/>
      <c r="C95" s="263"/>
      <c r="D95" s="263"/>
      <c r="E95" s="273"/>
      <c r="F95" s="273"/>
      <c r="G95" s="250">
        <f t="shared" si="8"/>
        <v>0</v>
      </c>
      <c r="H95" s="306" t="s">
        <v>397</v>
      </c>
      <c r="I95" s="310">
        <v>1000000</v>
      </c>
      <c r="J95" s="279" t="s">
        <v>265</v>
      </c>
      <c r="K95" s="279" t="s">
        <v>237</v>
      </c>
      <c r="L95" s="309" t="s">
        <v>370</v>
      </c>
      <c r="M95" s="279" t="s">
        <v>383</v>
      </c>
      <c r="N95" s="279" t="s">
        <v>368</v>
      </c>
      <c r="O95" s="253">
        <v>2</v>
      </c>
      <c r="P95" s="279" t="s">
        <v>195</v>
      </c>
      <c r="Q95" s="279" t="s">
        <v>303</v>
      </c>
      <c r="R95" s="322">
        <f t="shared" si="9"/>
        <v>2000000</v>
      </c>
    </row>
    <row r="96" spans="2:18">
      <c r="B96" s="263"/>
      <c r="C96" s="263"/>
      <c r="D96" s="263"/>
      <c r="E96" s="273"/>
      <c r="F96" s="273"/>
      <c r="G96" s="250">
        <f t="shared" si="8"/>
        <v>0</v>
      </c>
      <c r="H96" s="306" t="s">
        <v>398</v>
      </c>
      <c r="I96" s="310">
        <v>1000000</v>
      </c>
      <c r="J96" s="279" t="s">
        <v>265</v>
      </c>
      <c r="K96" s="279" t="s">
        <v>223</v>
      </c>
      <c r="L96" s="309" t="s">
        <v>358</v>
      </c>
      <c r="M96" s="279" t="s">
        <v>386</v>
      </c>
      <c r="N96" s="279" t="s">
        <v>359</v>
      </c>
      <c r="O96" s="253">
        <v>1</v>
      </c>
      <c r="P96" s="279" t="s">
        <v>195</v>
      </c>
      <c r="Q96" s="279" t="s">
        <v>399</v>
      </c>
      <c r="R96" s="322">
        <f t="shared" si="9"/>
        <v>1000000</v>
      </c>
    </row>
    <row r="97" spans="2:18">
      <c r="B97" s="263"/>
      <c r="C97" s="263"/>
      <c r="D97" s="263"/>
      <c r="E97" s="273"/>
      <c r="F97" s="273"/>
      <c r="G97" s="250">
        <f t="shared" si="8"/>
        <v>0</v>
      </c>
      <c r="H97" s="306" t="s">
        <v>400</v>
      </c>
      <c r="I97" s="413">
        <v>499999.4</v>
      </c>
      <c r="J97" s="279" t="s">
        <v>393</v>
      </c>
      <c r="K97" s="279" t="s">
        <v>401</v>
      </c>
      <c r="L97" s="309" t="s">
        <v>385</v>
      </c>
      <c r="M97" s="279" t="s">
        <v>383</v>
      </c>
      <c r="N97" s="279" t="s">
        <v>383</v>
      </c>
      <c r="O97" s="253">
        <v>1</v>
      </c>
      <c r="P97" s="279" t="s">
        <v>195</v>
      </c>
      <c r="Q97" s="279" t="s">
        <v>196</v>
      </c>
      <c r="R97" s="322">
        <f t="shared" si="9"/>
        <v>499999.4</v>
      </c>
    </row>
    <row r="98" spans="2:18">
      <c r="B98" s="263"/>
      <c r="C98" s="263"/>
      <c r="D98" s="263"/>
      <c r="E98" s="273"/>
      <c r="F98" s="273"/>
      <c r="G98" s="250">
        <f t="shared" si="8"/>
        <v>0</v>
      </c>
      <c r="H98" s="306" t="s">
        <v>402</v>
      </c>
      <c r="I98" s="310">
        <v>2000000</v>
      </c>
      <c r="J98" s="279" t="s">
        <v>203</v>
      </c>
      <c r="K98" s="279" t="s">
        <v>193</v>
      </c>
      <c r="L98" s="309" t="s">
        <v>359</v>
      </c>
      <c r="M98" s="279" t="s">
        <v>386</v>
      </c>
      <c r="N98" s="279" t="s">
        <v>383</v>
      </c>
      <c r="O98" s="253">
        <v>12</v>
      </c>
      <c r="P98" s="279" t="s">
        <v>195</v>
      </c>
      <c r="Q98" s="279" t="s">
        <v>277</v>
      </c>
      <c r="R98" s="322">
        <f t="shared" si="9"/>
        <v>24000000</v>
      </c>
    </row>
    <row r="99" spans="2:18">
      <c r="B99" s="263"/>
      <c r="C99" s="263"/>
      <c r="D99" s="263"/>
      <c r="E99" s="273"/>
      <c r="F99" s="273"/>
      <c r="G99" s="250">
        <f t="shared" si="8"/>
        <v>0</v>
      </c>
      <c r="H99" s="306" t="s">
        <v>403</v>
      </c>
      <c r="I99" s="310">
        <v>5000000</v>
      </c>
      <c r="J99" s="279" t="s">
        <v>265</v>
      </c>
      <c r="K99" s="279" t="s">
        <v>223</v>
      </c>
      <c r="L99" s="309" t="s">
        <v>368</v>
      </c>
      <c r="M99" s="279" t="s">
        <v>358</v>
      </c>
      <c r="N99" s="279" t="s">
        <v>368</v>
      </c>
      <c r="O99" s="253">
        <v>12</v>
      </c>
      <c r="P99" s="279" t="s">
        <v>195</v>
      </c>
      <c r="Q99" s="279" t="s">
        <v>313</v>
      </c>
      <c r="R99" s="322">
        <f t="shared" si="9"/>
        <v>60000000</v>
      </c>
    </row>
    <row r="100" spans="2:18">
      <c r="B100" s="263"/>
      <c r="C100" s="263"/>
      <c r="D100" s="263"/>
      <c r="E100" s="273"/>
      <c r="F100" s="273"/>
      <c r="G100" s="250">
        <f t="shared" si="8"/>
        <v>0</v>
      </c>
      <c r="H100" s="306" t="s">
        <v>404</v>
      </c>
      <c r="I100" s="310">
        <v>2000000</v>
      </c>
      <c r="J100" s="279" t="s">
        <v>211</v>
      </c>
      <c r="K100" s="279" t="s">
        <v>237</v>
      </c>
      <c r="L100" s="309" t="s">
        <v>386</v>
      </c>
      <c r="M100" s="279" t="s">
        <v>389</v>
      </c>
      <c r="N100" s="279" t="s">
        <v>370</v>
      </c>
      <c r="O100" s="253">
        <v>12</v>
      </c>
      <c r="P100" s="279" t="s">
        <v>195</v>
      </c>
      <c r="Q100" s="279" t="s">
        <v>196</v>
      </c>
      <c r="R100" s="322">
        <f t="shared" si="9"/>
        <v>24000000</v>
      </c>
    </row>
    <row r="101" spans="2:18">
      <c r="B101" s="263"/>
      <c r="C101" s="263"/>
      <c r="D101" s="263"/>
      <c r="E101" s="273"/>
      <c r="F101" s="273"/>
      <c r="G101" s="250">
        <f t="shared" si="8"/>
        <v>0</v>
      </c>
      <c r="H101" s="306" t="s">
        <v>405</v>
      </c>
      <c r="I101" s="310">
        <v>3000000</v>
      </c>
      <c r="J101" s="279" t="s">
        <v>208</v>
      </c>
      <c r="K101" s="279" t="s">
        <v>401</v>
      </c>
      <c r="L101" s="309" t="s">
        <v>369</v>
      </c>
      <c r="M101" s="279" t="s">
        <v>369</v>
      </c>
      <c r="N101" s="279" t="s">
        <v>368</v>
      </c>
      <c r="O101" s="253">
        <v>6</v>
      </c>
      <c r="P101" s="279" t="s">
        <v>195</v>
      </c>
      <c r="Q101" s="279" t="s">
        <v>209</v>
      </c>
      <c r="R101" s="322">
        <f t="shared" si="9"/>
        <v>18000000</v>
      </c>
    </row>
    <row r="102" spans="2:18">
      <c r="B102" s="263"/>
      <c r="C102" s="263"/>
      <c r="D102" s="263"/>
      <c r="E102" s="273"/>
      <c r="F102" s="273"/>
      <c r="G102" s="250">
        <f t="shared" si="8"/>
        <v>0</v>
      </c>
      <c r="H102" s="359"/>
      <c r="I102" s="310"/>
      <c r="J102" s="276"/>
      <c r="K102" s="276"/>
      <c r="L102" s="311"/>
      <c r="M102" s="276"/>
      <c r="N102" s="276"/>
      <c r="O102" s="318"/>
      <c r="P102" s="276"/>
      <c r="Q102" s="276"/>
      <c r="R102" s="312"/>
    </row>
    <row r="103" spans="2:18" ht="17.25" thickBot="1">
      <c r="B103" s="263"/>
      <c r="C103" s="263"/>
      <c r="D103" s="367" t="s">
        <v>406</v>
      </c>
      <c r="E103" s="368">
        <f>R103</f>
        <v>143161970</v>
      </c>
      <c r="F103" s="369">
        <v>102280000</v>
      </c>
      <c r="G103" s="250">
        <f t="shared" si="8"/>
        <v>40881970</v>
      </c>
      <c r="H103" s="414" t="s">
        <v>407</v>
      </c>
      <c r="I103" s="415">
        <f>SUM(I104:I113)</f>
        <v>32011970</v>
      </c>
      <c r="J103" s="298"/>
      <c r="K103" s="298"/>
      <c r="L103" s="299"/>
      <c r="M103" s="298"/>
      <c r="N103" s="298"/>
      <c r="O103" s="298"/>
      <c r="P103" s="298"/>
      <c r="Q103" s="269" t="s">
        <v>196</v>
      </c>
      <c r="R103" s="416">
        <f>SUM(R104:R113)</f>
        <v>143161970</v>
      </c>
    </row>
    <row r="104" spans="2:18">
      <c r="B104" s="263"/>
      <c r="C104" s="263"/>
      <c r="D104" s="263" t="s">
        <v>408</v>
      </c>
      <c r="E104" s="412"/>
      <c r="F104" s="412"/>
      <c r="G104" s="250">
        <f t="shared" si="8"/>
        <v>0</v>
      </c>
      <c r="H104" s="417" t="s">
        <v>409</v>
      </c>
      <c r="I104" s="418">
        <v>2000000</v>
      </c>
      <c r="J104" s="279" t="s">
        <v>382</v>
      </c>
      <c r="K104" s="279" t="s">
        <v>284</v>
      </c>
      <c r="L104" s="309" t="s">
        <v>383</v>
      </c>
      <c r="M104" s="279" t="s">
        <v>383</v>
      </c>
      <c r="N104" s="279" t="s">
        <v>370</v>
      </c>
      <c r="O104" s="253">
        <v>12</v>
      </c>
      <c r="P104" s="279" t="s">
        <v>195</v>
      </c>
      <c r="Q104" s="419" t="s">
        <v>399</v>
      </c>
      <c r="R104" s="322">
        <f>I104*O104</f>
        <v>24000000</v>
      </c>
    </row>
    <row r="105" spans="2:18">
      <c r="B105" s="263"/>
      <c r="C105" s="263"/>
      <c r="D105" s="263"/>
      <c r="E105" s="273"/>
      <c r="F105" s="273"/>
      <c r="G105" s="250">
        <f t="shared" si="8"/>
        <v>0</v>
      </c>
      <c r="H105" s="420" t="s">
        <v>410</v>
      </c>
      <c r="I105" s="418">
        <v>4000000</v>
      </c>
      <c r="J105" s="279" t="s">
        <v>203</v>
      </c>
      <c r="K105" s="279" t="s">
        <v>237</v>
      </c>
      <c r="L105" s="309" t="s">
        <v>385</v>
      </c>
      <c r="M105" s="279" t="s">
        <v>368</v>
      </c>
      <c r="N105" s="279" t="s">
        <v>358</v>
      </c>
      <c r="O105" s="253">
        <v>12</v>
      </c>
      <c r="P105" s="279" t="s">
        <v>195</v>
      </c>
      <c r="Q105" s="419" t="s">
        <v>277</v>
      </c>
      <c r="R105" s="322">
        <f t="shared" ref="R105:R113" si="10">I105*O105</f>
        <v>48000000</v>
      </c>
    </row>
    <row r="106" spans="2:18">
      <c r="B106" s="263"/>
      <c r="C106" s="263"/>
      <c r="D106" s="263"/>
      <c r="E106" s="273"/>
      <c r="F106" s="273"/>
      <c r="G106" s="250">
        <f t="shared" si="8"/>
        <v>0</v>
      </c>
      <c r="H106" s="420" t="s">
        <v>411</v>
      </c>
      <c r="I106" s="421">
        <v>2000000</v>
      </c>
      <c r="J106" s="279" t="s">
        <v>244</v>
      </c>
      <c r="K106" s="279" t="s">
        <v>193</v>
      </c>
      <c r="L106" s="309" t="s">
        <v>385</v>
      </c>
      <c r="M106" s="279" t="s">
        <v>385</v>
      </c>
      <c r="N106" s="279" t="s">
        <v>369</v>
      </c>
      <c r="O106" s="253">
        <v>12</v>
      </c>
      <c r="P106" s="279" t="s">
        <v>195</v>
      </c>
      <c r="Q106" s="419" t="s">
        <v>399</v>
      </c>
      <c r="R106" s="322">
        <f t="shared" si="10"/>
        <v>24000000</v>
      </c>
    </row>
    <row r="107" spans="2:18">
      <c r="B107" s="263"/>
      <c r="C107" s="263"/>
      <c r="D107" s="263"/>
      <c r="E107" s="273"/>
      <c r="F107" s="273"/>
      <c r="G107" s="250">
        <f t="shared" si="8"/>
        <v>0</v>
      </c>
      <c r="H107" s="422" t="s">
        <v>412</v>
      </c>
      <c r="I107" s="423">
        <v>400000</v>
      </c>
      <c r="J107" s="279" t="s">
        <v>211</v>
      </c>
      <c r="K107" s="279" t="s">
        <v>284</v>
      </c>
      <c r="L107" s="309" t="s">
        <v>369</v>
      </c>
      <c r="M107" s="279" t="s">
        <v>370</v>
      </c>
      <c r="N107" s="279" t="s">
        <v>359</v>
      </c>
      <c r="O107" s="253">
        <v>12</v>
      </c>
      <c r="P107" s="279" t="s">
        <v>195</v>
      </c>
      <c r="Q107" s="419" t="s">
        <v>313</v>
      </c>
      <c r="R107" s="322">
        <f t="shared" si="10"/>
        <v>4800000</v>
      </c>
    </row>
    <row r="108" spans="2:18">
      <c r="B108" s="263"/>
      <c r="C108" s="263"/>
      <c r="D108" s="424"/>
      <c r="E108" s="258"/>
      <c r="F108" s="258"/>
      <c r="G108" s="250">
        <f t="shared" si="8"/>
        <v>0</v>
      </c>
      <c r="H108" s="422" t="s">
        <v>413</v>
      </c>
      <c r="I108" s="423">
        <v>100000</v>
      </c>
      <c r="J108" s="279" t="s">
        <v>244</v>
      </c>
      <c r="K108" s="279" t="s">
        <v>284</v>
      </c>
      <c r="L108" s="309" t="s">
        <v>359</v>
      </c>
      <c r="M108" s="279" t="s">
        <v>383</v>
      </c>
      <c r="N108" s="279" t="s">
        <v>359</v>
      </c>
      <c r="O108" s="253">
        <v>12</v>
      </c>
      <c r="P108" s="279" t="s">
        <v>195</v>
      </c>
      <c r="Q108" s="419" t="s">
        <v>277</v>
      </c>
      <c r="R108" s="322">
        <f t="shared" si="10"/>
        <v>1200000</v>
      </c>
    </row>
    <row r="109" spans="2:18">
      <c r="B109" s="263"/>
      <c r="C109" s="263"/>
      <c r="D109" s="263"/>
      <c r="E109" s="273"/>
      <c r="F109" s="273"/>
      <c r="G109" s="250">
        <f t="shared" si="8"/>
        <v>0</v>
      </c>
      <c r="H109" s="422" t="s">
        <v>414</v>
      </c>
      <c r="I109" s="423">
        <v>14861970</v>
      </c>
      <c r="J109" s="279" t="s">
        <v>382</v>
      </c>
      <c r="K109" s="279" t="s">
        <v>237</v>
      </c>
      <c r="L109" s="309" t="s">
        <v>359</v>
      </c>
      <c r="M109" s="279" t="s">
        <v>383</v>
      </c>
      <c r="N109" s="279" t="s">
        <v>369</v>
      </c>
      <c r="O109" s="253">
        <v>1</v>
      </c>
      <c r="P109" s="279" t="s">
        <v>195</v>
      </c>
      <c r="Q109" s="419" t="s">
        <v>303</v>
      </c>
      <c r="R109" s="322">
        <f t="shared" si="10"/>
        <v>14861970</v>
      </c>
    </row>
    <row r="110" spans="2:18">
      <c r="B110" s="263"/>
      <c r="C110" s="263"/>
      <c r="D110" s="263"/>
      <c r="E110" s="273"/>
      <c r="F110" s="273"/>
      <c r="G110" s="250">
        <f t="shared" si="8"/>
        <v>0</v>
      </c>
      <c r="H110" s="422" t="s">
        <v>415</v>
      </c>
      <c r="I110" s="423">
        <v>3000000</v>
      </c>
      <c r="J110" s="279" t="s">
        <v>265</v>
      </c>
      <c r="K110" s="279" t="s">
        <v>350</v>
      </c>
      <c r="L110" s="309" t="s">
        <v>358</v>
      </c>
      <c r="M110" s="279" t="s">
        <v>368</v>
      </c>
      <c r="N110" s="279" t="s">
        <v>358</v>
      </c>
      <c r="O110" s="253">
        <v>2</v>
      </c>
      <c r="P110" s="279" t="s">
        <v>195</v>
      </c>
      <c r="Q110" s="419" t="s">
        <v>399</v>
      </c>
      <c r="R110" s="322">
        <f t="shared" si="10"/>
        <v>6000000</v>
      </c>
    </row>
    <row r="111" spans="2:18">
      <c r="B111" s="263"/>
      <c r="C111" s="263"/>
      <c r="D111" s="263"/>
      <c r="E111" s="273"/>
      <c r="F111" s="273"/>
      <c r="G111" s="250">
        <f t="shared" si="8"/>
        <v>0</v>
      </c>
      <c r="H111" s="422" t="s">
        <v>416</v>
      </c>
      <c r="I111" s="423">
        <v>250000</v>
      </c>
      <c r="J111" s="279" t="s">
        <v>203</v>
      </c>
      <c r="K111" s="279" t="s">
        <v>223</v>
      </c>
      <c r="L111" s="309" t="s">
        <v>370</v>
      </c>
      <c r="M111" s="279" t="s">
        <v>368</v>
      </c>
      <c r="N111" s="279" t="s">
        <v>368</v>
      </c>
      <c r="O111" s="253">
        <v>2</v>
      </c>
      <c r="P111" s="279" t="s">
        <v>195</v>
      </c>
      <c r="Q111" s="419" t="s">
        <v>399</v>
      </c>
      <c r="R111" s="322">
        <f t="shared" si="10"/>
        <v>500000</v>
      </c>
    </row>
    <row r="112" spans="2:18">
      <c r="B112" s="263"/>
      <c r="C112" s="263"/>
      <c r="D112" s="263"/>
      <c r="E112" s="273"/>
      <c r="F112" s="273"/>
      <c r="G112" s="250">
        <f t="shared" si="8"/>
        <v>0</v>
      </c>
      <c r="H112" s="422" t="s">
        <v>417</v>
      </c>
      <c r="I112" s="423">
        <v>4500000</v>
      </c>
      <c r="J112" s="279" t="s">
        <v>382</v>
      </c>
      <c r="K112" s="279" t="s">
        <v>351</v>
      </c>
      <c r="L112" s="309" t="s">
        <v>368</v>
      </c>
      <c r="M112" s="279" t="s">
        <v>358</v>
      </c>
      <c r="N112" s="279" t="s">
        <v>359</v>
      </c>
      <c r="O112" s="253">
        <v>2</v>
      </c>
      <c r="P112" s="279" t="s">
        <v>195</v>
      </c>
      <c r="Q112" s="419" t="s">
        <v>277</v>
      </c>
      <c r="R112" s="322">
        <f t="shared" si="10"/>
        <v>9000000</v>
      </c>
    </row>
    <row r="113" spans="2:18">
      <c r="B113" s="263"/>
      <c r="C113" s="263"/>
      <c r="D113" s="263"/>
      <c r="E113" s="273"/>
      <c r="F113" s="273"/>
      <c r="G113" s="250">
        <f t="shared" si="8"/>
        <v>0</v>
      </c>
      <c r="H113" s="422" t="s">
        <v>418</v>
      </c>
      <c r="I113" s="423">
        <v>900000</v>
      </c>
      <c r="J113" s="279" t="s">
        <v>320</v>
      </c>
      <c r="K113" s="279" t="s">
        <v>351</v>
      </c>
      <c r="L113" s="309" t="s">
        <v>358</v>
      </c>
      <c r="M113" s="279" t="s">
        <v>385</v>
      </c>
      <c r="N113" s="279" t="s">
        <v>383</v>
      </c>
      <c r="O113" s="253">
        <v>12</v>
      </c>
      <c r="P113" s="279" t="s">
        <v>195</v>
      </c>
      <c r="Q113" s="419" t="s">
        <v>303</v>
      </c>
      <c r="R113" s="322">
        <f t="shared" si="10"/>
        <v>10800000</v>
      </c>
    </row>
    <row r="114" spans="2:18">
      <c r="B114" s="263"/>
      <c r="C114" s="263"/>
      <c r="D114" s="425" t="s">
        <v>419</v>
      </c>
      <c r="E114" s="368">
        <f>R114</f>
        <v>7200000</v>
      </c>
      <c r="F114" s="369">
        <v>4200000</v>
      </c>
      <c r="G114" s="250">
        <f t="shared" si="8"/>
        <v>3000000</v>
      </c>
      <c r="H114" s="306" t="s">
        <v>420</v>
      </c>
      <c r="I114" s="426"/>
      <c r="J114" s="393"/>
      <c r="K114" s="393"/>
      <c r="L114" s="394"/>
      <c r="M114" s="393"/>
      <c r="N114" s="393"/>
      <c r="O114" s="404"/>
      <c r="P114" s="393"/>
      <c r="Q114" s="427"/>
      <c r="R114" s="416">
        <f>SUM(R115:R115)</f>
        <v>7200000</v>
      </c>
    </row>
    <row r="115" spans="2:18">
      <c r="B115" s="263"/>
      <c r="C115" s="263"/>
      <c r="D115" s="424"/>
      <c r="E115" s="402"/>
      <c r="F115" s="402"/>
      <c r="G115" s="250">
        <f t="shared" si="8"/>
        <v>0</v>
      </c>
      <c r="H115" s="424" t="s">
        <v>421</v>
      </c>
      <c r="I115" s="421">
        <v>600000</v>
      </c>
      <c r="J115" s="393" t="s">
        <v>265</v>
      </c>
      <c r="K115" s="393" t="s">
        <v>223</v>
      </c>
      <c r="L115" s="394" t="s">
        <v>368</v>
      </c>
      <c r="M115" s="393" t="s">
        <v>358</v>
      </c>
      <c r="N115" s="393" t="s">
        <v>385</v>
      </c>
      <c r="O115" s="404">
        <v>12</v>
      </c>
      <c r="P115" s="393" t="s">
        <v>422</v>
      </c>
      <c r="Q115" s="427" t="s">
        <v>196</v>
      </c>
      <c r="R115" s="322">
        <f>I115*O115</f>
        <v>7200000</v>
      </c>
    </row>
    <row r="116" spans="2:18">
      <c r="B116" s="263"/>
      <c r="C116" s="263"/>
      <c r="D116" s="428" t="s">
        <v>423</v>
      </c>
      <c r="E116" s="368">
        <f>R116</f>
        <v>30000000</v>
      </c>
      <c r="F116" s="273">
        <v>75600000</v>
      </c>
      <c r="G116" s="250">
        <f t="shared" si="8"/>
        <v>-45600000</v>
      </c>
      <c r="H116" s="306" t="s">
        <v>424</v>
      </c>
      <c r="I116" s="426"/>
      <c r="J116" s="191"/>
      <c r="K116" s="191"/>
      <c r="L116" s="336"/>
      <c r="M116" s="191"/>
      <c r="N116" s="191"/>
      <c r="O116" s="191"/>
      <c r="P116" s="191"/>
      <c r="Q116" s="203"/>
      <c r="R116" s="429">
        <f>R117+R118</f>
        <v>30000000</v>
      </c>
    </row>
    <row r="117" spans="2:18">
      <c r="B117" s="263"/>
      <c r="C117" s="263"/>
      <c r="D117" s="361"/>
      <c r="E117" s="412"/>
      <c r="F117" s="412"/>
      <c r="G117" s="250">
        <f t="shared" si="8"/>
        <v>0</v>
      </c>
      <c r="H117" s="424" t="s">
        <v>425</v>
      </c>
      <c r="I117" s="421">
        <v>2000000</v>
      </c>
      <c r="J117" s="393" t="s">
        <v>382</v>
      </c>
      <c r="K117" s="393" t="s">
        <v>193</v>
      </c>
      <c r="L117" s="394" t="s">
        <v>385</v>
      </c>
      <c r="M117" s="393" t="s">
        <v>368</v>
      </c>
      <c r="N117" s="393" t="s">
        <v>385</v>
      </c>
      <c r="O117" s="404">
        <v>12</v>
      </c>
      <c r="P117" s="393" t="s">
        <v>213</v>
      </c>
      <c r="Q117" s="427" t="s">
        <v>325</v>
      </c>
      <c r="R117" s="405">
        <f>I117*O117</f>
        <v>24000000</v>
      </c>
    </row>
    <row r="118" spans="2:18">
      <c r="B118" s="263"/>
      <c r="C118" s="263"/>
      <c r="D118" s="424"/>
      <c r="E118" s="258"/>
      <c r="F118" s="258"/>
      <c r="G118" s="250">
        <f t="shared" si="8"/>
        <v>0</v>
      </c>
      <c r="H118" s="424" t="s">
        <v>426</v>
      </c>
      <c r="I118" s="421">
        <v>500000</v>
      </c>
      <c r="J118" s="393" t="s">
        <v>265</v>
      </c>
      <c r="K118" s="393" t="s">
        <v>401</v>
      </c>
      <c r="L118" s="394" t="s">
        <v>370</v>
      </c>
      <c r="M118" s="393" t="s">
        <v>385</v>
      </c>
      <c r="N118" s="393" t="s">
        <v>368</v>
      </c>
      <c r="O118" s="404">
        <v>12</v>
      </c>
      <c r="P118" s="393" t="s">
        <v>195</v>
      </c>
      <c r="Q118" s="427" t="s">
        <v>362</v>
      </c>
      <c r="R118" s="405">
        <f t="shared" ref="R118:R128" si="11">I118*O118</f>
        <v>6000000</v>
      </c>
    </row>
    <row r="119" spans="2:18">
      <c r="B119" s="263"/>
      <c r="C119" s="263"/>
      <c r="D119" s="428" t="s">
        <v>427</v>
      </c>
      <c r="E119" s="430">
        <v>0</v>
      </c>
      <c r="F119" s="273"/>
      <c r="G119" s="250">
        <f t="shared" si="8"/>
        <v>0</v>
      </c>
      <c r="H119" s="306" t="s">
        <v>428</v>
      </c>
      <c r="I119" s="426"/>
      <c r="J119" s="191"/>
      <c r="K119" s="191"/>
      <c r="L119" s="336"/>
      <c r="M119" s="191"/>
      <c r="N119" s="191"/>
      <c r="O119" s="191"/>
      <c r="P119" s="191"/>
      <c r="Q119" s="203"/>
      <c r="R119" s="405">
        <f t="shared" si="11"/>
        <v>0</v>
      </c>
    </row>
    <row r="120" spans="2:18">
      <c r="B120" s="263"/>
      <c r="C120" s="263"/>
      <c r="D120" s="424"/>
      <c r="E120" s="258"/>
      <c r="F120" s="258"/>
      <c r="G120" s="250">
        <f t="shared" si="8"/>
        <v>0</v>
      </c>
      <c r="H120" s="391" t="s">
        <v>429</v>
      </c>
      <c r="I120" s="421">
        <v>0</v>
      </c>
      <c r="J120" s="393" t="s">
        <v>265</v>
      </c>
      <c r="K120" s="393" t="s">
        <v>199</v>
      </c>
      <c r="L120" s="394" t="s">
        <v>386</v>
      </c>
      <c r="M120" s="393" t="s">
        <v>385</v>
      </c>
      <c r="N120" s="393" t="s">
        <v>370</v>
      </c>
      <c r="O120" s="404">
        <v>12</v>
      </c>
      <c r="P120" s="393" t="s">
        <v>195</v>
      </c>
      <c r="Q120" s="427" t="s">
        <v>196</v>
      </c>
      <c r="R120" s="405">
        <f t="shared" si="11"/>
        <v>0</v>
      </c>
    </row>
    <row r="121" spans="2:18">
      <c r="B121" s="558" t="s">
        <v>430</v>
      </c>
      <c r="C121" s="559"/>
      <c r="D121" s="560"/>
      <c r="E121" s="431">
        <f>E122</f>
        <v>36000000</v>
      </c>
      <c r="F121" s="432">
        <v>24000000</v>
      </c>
      <c r="G121" s="250">
        <f t="shared" si="8"/>
        <v>12000000</v>
      </c>
      <c r="H121" s="433"/>
      <c r="I121" s="434"/>
      <c r="J121" s="435"/>
      <c r="K121" s="435"/>
      <c r="L121" s="436"/>
      <c r="M121" s="435"/>
      <c r="N121" s="435"/>
      <c r="O121" s="435"/>
      <c r="P121" s="435"/>
      <c r="Q121" s="437"/>
      <c r="R121" s="405">
        <f ca="1">SUM(R121:R128)</f>
        <v>0</v>
      </c>
    </row>
    <row r="122" spans="2:18">
      <c r="B122" s="438"/>
      <c r="C122" s="561" t="s">
        <v>431</v>
      </c>
      <c r="D122" s="562"/>
      <c r="E122" s="439">
        <f>E123+E125+E127</f>
        <v>36000000</v>
      </c>
      <c r="F122" s="432">
        <v>24000000</v>
      </c>
      <c r="G122" s="250">
        <f t="shared" si="8"/>
        <v>12000000</v>
      </c>
      <c r="H122" s="440"/>
      <c r="I122" s="434"/>
      <c r="J122" s="435"/>
      <c r="K122" s="435"/>
      <c r="L122" s="436"/>
      <c r="M122" s="435"/>
      <c r="N122" s="435"/>
      <c r="O122" s="435"/>
      <c r="P122" s="435"/>
      <c r="Q122" s="437"/>
      <c r="R122" s="441"/>
    </row>
    <row r="123" spans="2:18">
      <c r="B123" s="438"/>
      <c r="C123" s="442"/>
      <c r="D123" s="443" t="s">
        <v>432</v>
      </c>
      <c r="E123" s="444">
        <f>R123</f>
        <v>0</v>
      </c>
      <c r="F123" s="445"/>
      <c r="G123" s="250">
        <f t="shared" si="8"/>
        <v>0</v>
      </c>
      <c r="H123" s="446" t="s">
        <v>433</v>
      </c>
      <c r="I123" s="447"/>
      <c r="J123" s="448"/>
      <c r="K123" s="448"/>
      <c r="L123" s="449"/>
      <c r="M123" s="448"/>
      <c r="N123" s="448"/>
      <c r="O123" s="448"/>
      <c r="P123" s="448"/>
      <c r="Q123" s="450"/>
      <c r="R123" s="405">
        <f>R124</f>
        <v>0</v>
      </c>
    </row>
    <row r="124" spans="2:18">
      <c r="B124" s="438"/>
      <c r="C124" s="438"/>
      <c r="D124" s="451"/>
      <c r="E124" s="452"/>
      <c r="F124" s="453"/>
      <c r="G124" s="250">
        <f t="shared" si="8"/>
        <v>0</v>
      </c>
      <c r="H124" s="391" t="s">
        <v>434</v>
      </c>
      <c r="I124" s="454"/>
      <c r="J124" s="393" t="s">
        <v>203</v>
      </c>
      <c r="K124" s="393" t="s">
        <v>350</v>
      </c>
      <c r="L124" s="394" t="s">
        <v>368</v>
      </c>
      <c r="M124" s="393" t="s">
        <v>386</v>
      </c>
      <c r="N124" s="393" t="s">
        <v>368</v>
      </c>
      <c r="O124" s="404">
        <v>1</v>
      </c>
      <c r="P124" s="393" t="s">
        <v>195</v>
      </c>
      <c r="Q124" s="427" t="s">
        <v>209</v>
      </c>
      <c r="R124" s="405">
        <f t="shared" si="11"/>
        <v>0</v>
      </c>
    </row>
    <row r="125" spans="2:18">
      <c r="B125" s="373"/>
      <c r="C125" s="373"/>
      <c r="D125" s="425" t="s">
        <v>435</v>
      </c>
      <c r="E125" s="455">
        <f>R126</f>
        <v>24000000</v>
      </c>
      <c r="F125" s="369">
        <v>12000000</v>
      </c>
      <c r="G125" s="250">
        <f t="shared" si="8"/>
        <v>12000000</v>
      </c>
      <c r="H125" s="306" t="s">
        <v>436</v>
      </c>
      <c r="I125" s="297"/>
      <c r="J125" s="298"/>
      <c r="K125" s="393" t="s">
        <v>193</v>
      </c>
      <c r="L125" s="299"/>
      <c r="M125" s="298"/>
      <c r="N125" s="298"/>
      <c r="O125" s="298"/>
      <c r="P125" s="298"/>
      <c r="Q125" s="456" t="s">
        <v>362</v>
      </c>
      <c r="R125" s="405"/>
    </row>
    <row r="126" spans="2:18">
      <c r="B126" s="373"/>
      <c r="C126" s="263"/>
      <c r="D126" s="263"/>
      <c r="E126" s="273"/>
      <c r="F126" s="402"/>
      <c r="G126" s="250">
        <f t="shared" si="8"/>
        <v>0</v>
      </c>
      <c r="H126" s="307" t="s">
        <v>437</v>
      </c>
      <c r="I126" s="308">
        <v>2000000</v>
      </c>
      <c r="J126" s="279" t="s">
        <v>382</v>
      </c>
      <c r="K126" s="279" t="s">
        <v>193</v>
      </c>
      <c r="L126" s="309" t="s">
        <v>385</v>
      </c>
      <c r="M126" s="279" t="s">
        <v>385</v>
      </c>
      <c r="N126" s="279" t="s">
        <v>386</v>
      </c>
      <c r="O126" s="253">
        <v>12</v>
      </c>
      <c r="P126" s="279" t="s">
        <v>438</v>
      </c>
      <c r="Q126" s="419" t="s">
        <v>313</v>
      </c>
      <c r="R126" s="405">
        <f t="shared" si="11"/>
        <v>24000000</v>
      </c>
    </row>
    <row r="127" spans="2:18">
      <c r="B127" s="373"/>
      <c r="C127" s="373"/>
      <c r="D127" s="425" t="s">
        <v>439</v>
      </c>
      <c r="E127" s="368">
        <f>R127</f>
        <v>12000000</v>
      </c>
      <c r="F127" s="369">
        <v>12000000</v>
      </c>
      <c r="G127" s="250">
        <f t="shared" si="8"/>
        <v>0</v>
      </c>
      <c r="H127" s="457" t="s">
        <v>440</v>
      </c>
      <c r="I127" s="297"/>
      <c r="J127" s="298"/>
      <c r="K127" s="298"/>
      <c r="L127" s="299"/>
      <c r="M127" s="298"/>
      <c r="N127" s="298"/>
      <c r="O127" s="298"/>
      <c r="P127" s="298"/>
      <c r="Q127" s="269"/>
      <c r="R127" s="405">
        <f>R128</f>
        <v>12000000</v>
      </c>
    </row>
    <row r="128" spans="2:18">
      <c r="B128" s="373"/>
      <c r="C128" s="373"/>
      <c r="D128" s="263"/>
      <c r="E128" s="402"/>
      <c r="F128" s="402"/>
      <c r="G128" s="250">
        <f t="shared" si="8"/>
        <v>0</v>
      </c>
      <c r="H128" s="391" t="s">
        <v>441</v>
      </c>
      <c r="I128" s="392">
        <v>1000000</v>
      </c>
      <c r="J128" s="393" t="s">
        <v>393</v>
      </c>
      <c r="K128" s="393" t="s">
        <v>237</v>
      </c>
      <c r="L128" s="394"/>
      <c r="M128" s="393" t="s">
        <v>442</v>
      </c>
      <c r="N128" s="393" t="s">
        <v>401</v>
      </c>
      <c r="O128" s="404">
        <v>12</v>
      </c>
      <c r="P128" s="393" t="s">
        <v>442</v>
      </c>
      <c r="Q128" s="393" t="s">
        <v>313</v>
      </c>
      <c r="R128" s="405">
        <f t="shared" si="11"/>
        <v>12000000</v>
      </c>
    </row>
    <row r="129" spans="2:18">
      <c r="B129" s="540" t="s">
        <v>443</v>
      </c>
      <c r="C129" s="541"/>
      <c r="D129" s="542"/>
      <c r="E129" s="458">
        <f>E130+E148</f>
        <v>515400000</v>
      </c>
      <c r="F129" s="395">
        <v>542068000</v>
      </c>
      <c r="G129" s="250">
        <f t="shared" si="8"/>
        <v>-26668000</v>
      </c>
      <c r="H129" s="563"/>
      <c r="I129" s="564"/>
      <c r="J129" s="564"/>
      <c r="K129" s="564"/>
      <c r="L129" s="564"/>
      <c r="M129" s="564"/>
      <c r="N129" s="564"/>
      <c r="O129" s="564"/>
      <c r="P129" s="564"/>
      <c r="Q129" s="564"/>
      <c r="R129" s="565"/>
    </row>
    <row r="130" spans="2:18">
      <c r="B130" s="459"/>
      <c r="C130" s="538" t="s">
        <v>444</v>
      </c>
      <c r="D130" s="539"/>
      <c r="E130" s="365">
        <f>E131+E134+E140+E142+E144+E146</f>
        <v>502200000</v>
      </c>
      <c r="F130" s="395">
        <v>537268000</v>
      </c>
      <c r="G130" s="250">
        <f t="shared" si="8"/>
        <v>-35068000</v>
      </c>
      <c r="H130" s="460"/>
      <c r="I130" s="461"/>
      <c r="J130" s="461"/>
      <c r="K130" s="461"/>
      <c r="L130" s="461"/>
      <c r="M130" s="461"/>
      <c r="N130" s="461"/>
      <c r="O130" s="461"/>
      <c r="P130" s="461"/>
      <c r="Q130" s="461"/>
      <c r="R130" s="462"/>
    </row>
    <row r="131" spans="2:18">
      <c r="B131" s="263"/>
      <c r="C131" s="264"/>
      <c r="D131" s="425" t="s">
        <v>445</v>
      </c>
      <c r="E131" s="455">
        <f>R131</f>
        <v>313800000</v>
      </c>
      <c r="F131" s="249">
        <v>382788000</v>
      </c>
      <c r="G131" s="250">
        <f t="shared" si="8"/>
        <v>-68988000</v>
      </c>
      <c r="H131" s="306" t="s">
        <v>446</v>
      </c>
      <c r="I131" s="297"/>
      <c r="J131" s="269"/>
      <c r="K131" s="269"/>
      <c r="L131" s="299"/>
      <c r="M131" s="269"/>
      <c r="N131" s="269"/>
      <c r="O131" s="269"/>
      <c r="P131" s="269"/>
      <c r="Q131" s="269" t="s">
        <v>196</v>
      </c>
      <c r="R131" s="463">
        <f>SUM(R132:R133)</f>
        <v>313800000</v>
      </c>
    </row>
    <row r="132" spans="2:18">
      <c r="B132" s="263"/>
      <c r="C132" s="263"/>
      <c r="D132" s="263"/>
      <c r="E132" s="273"/>
      <c r="F132" s="273"/>
      <c r="G132" s="250">
        <f t="shared" si="8"/>
        <v>0</v>
      </c>
      <c r="H132" s="307" t="s">
        <v>447</v>
      </c>
      <c r="I132" s="308">
        <v>50000</v>
      </c>
      <c r="J132" s="279" t="s">
        <v>208</v>
      </c>
      <c r="K132" s="279" t="s">
        <v>223</v>
      </c>
      <c r="L132" s="309">
        <v>63</v>
      </c>
      <c r="M132" s="279" t="s">
        <v>281</v>
      </c>
      <c r="N132" s="393" t="s">
        <v>223</v>
      </c>
      <c r="O132" s="253">
        <v>12</v>
      </c>
      <c r="P132" s="279" t="s">
        <v>373</v>
      </c>
      <c r="Q132" s="279" t="s">
        <v>196</v>
      </c>
      <c r="R132" s="405">
        <f>I132*L132*O132</f>
        <v>37800000</v>
      </c>
    </row>
    <row r="133" spans="2:18">
      <c r="B133" s="263"/>
      <c r="C133" s="263"/>
      <c r="D133" s="263"/>
      <c r="E133" s="273"/>
      <c r="F133" s="273"/>
      <c r="G133" s="250">
        <f t="shared" si="8"/>
        <v>0</v>
      </c>
      <c r="H133" s="307" t="s">
        <v>448</v>
      </c>
      <c r="I133" s="310">
        <v>23000000</v>
      </c>
      <c r="J133" s="279" t="s">
        <v>393</v>
      </c>
      <c r="K133" s="279" t="s">
        <v>223</v>
      </c>
      <c r="L133" s="309">
        <v>1</v>
      </c>
      <c r="M133" s="279" t="s">
        <v>222</v>
      </c>
      <c r="N133" s="393" t="s">
        <v>223</v>
      </c>
      <c r="O133" s="253">
        <v>12</v>
      </c>
      <c r="P133" s="279" t="s">
        <v>373</v>
      </c>
      <c r="Q133" s="279" t="s">
        <v>313</v>
      </c>
      <c r="R133" s="405">
        <f>I133*L133*O133</f>
        <v>276000000</v>
      </c>
    </row>
    <row r="134" spans="2:18">
      <c r="B134" s="263"/>
      <c r="C134" s="263"/>
      <c r="D134" s="367" t="s">
        <v>449</v>
      </c>
      <c r="E134" s="368">
        <f>R134</f>
        <v>102600000</v>
      </c>
      <c r="F134" s="249">
        <v>78480000</v>
      </c>
      <c r="G134" s="250">
        <f t="shared" si="8"/>
        <v>24120000</v>
      </c>
      <c r="H134" s="408" t="s">
        <v>450</v>
      </c>
      <c r="I134" s="409"/>
      <c r="J134" s="464"/>
      <c r="K134" s="269" t="s">
        <v>451</v>
      </c>
      <c r="L134" s="299"/>
      <c r="M134" s="269"/>
      <c r="N134" s="269"/>
      <c r="O134" s="269"/>
      <c r="P134" s="269"/>
      <c r="Q134" s="269"/>
      <c r="R134" s="463">
        <f>SUM(R135:R139)</f>
        <v>102600000</v>
      </c>
    </row>
    <row r="135" spans="2:18">
      <c r="B135" s="263"/>
      <c r="C135" s="263"/>
      <c r="D135" s="391"/>
      <c r="E135" s="402"/>
      <c r="F135" s="258"/>
      <c r="G135" s="250">
        <f t="shared" ref="G135:G185" si="12">E135-F135</f>
        <v>0</v>
      </c>
      <c r="H135" s="424" t="s">
        <v>452</v>
      </c>
      <c r="I135" s="421">
        <v>3500000</v>
      </c>
      <c r="J135" s="279" t="s">
        <v>208</v>
      </c>
      <c r="K135" s="279" t="s">
        <v>284</v>
      </c>
      <c r="L135" s="309" t="s">
        <v>369</v>
      </c>
      <c r="M135" s="279" t="s">
        <v>369</v>
      </c>
      <c r="N135" s="279" t="s">
        <v>453</v>
      </c>
      <c r="O135" s="253">
        <v>12</v>
      </c>
      <c r="P135" s="279" t="s">
        <v>195</v>
      </c>
      <c r="Q135" s="419" t="s">
        <v>454</v>
      </c>
      <c r="R135" s="405">
        <f t="shared" ref="R135:R139" si="13">I135*O135</f>
        <v>42000000</v>
      </c>
    </row>
    <row r="136" spans="2:18">
      <c r="B136" s="263"/>
      <c r="C136" s="263"/>
      <c r="D136" s="263"/>
      <c r="E136" s="273"/>
      <c r="F136" s="273"/>
      <c r="G136" s="250">
        <f t="shared" si="12"/>
        <v>0</v>
      </c>
      <c r="H136" s="263" t="s">
        <v>455</v>
      </c>
      <c r="I136" s="194">
        <v>2500000</v>
      </c>
      <c r="J136" s="279" t="s">
        <v>208</v>
      </c>
      <c r="K136" s="279" t="s">
        <v>456</v>
      </c>
      <c r="L136" s="309" t="s">
        <v>368</v>
      </c>
      <c r="M136" s="279" t="s">
        <v>370</v>
      </c>
      <c r="N136" s="279" t="s">
        <v>369</v>
      </c>
      <c r="O136" s="253">
        <v>12</v>
      </c>
      <c r="P136" s="279" t="s">
        <v>195</v>
      </c>
      <c r="Q136" s="419" t="s">
        <v>362</v>
      </c>
      <c r="R136" s="405">
        <f t="shared" si="13"/>
        <v>30000000</v>
      </c>
    </row>
    <row r="137" spans="2:18">
      <c r="B137" s="263"/>
      <c r="C137" s="263"/>
      <c r="D137" s="263"/>
      <c r="E137" s="273"/>
      <c r="F137" s="273"/>
      <c r="G137" s="250">
        <f t="shared" si="12"/>
        <v>0</v>
      </c>
      <c r="H137" s="263" t="s">
        <v>457</v>
      </c>
      <c r="I137" s="194">
        <v>500000</v>
      </c>
      <c r="J137" s="279" t="s">
        <v>458</v>
      </c>
      <c r="K137" s="279" t="s">
        <v>459</v>
      </c>
      <c r="L137" s="309" t="s">
        <v>369</v>
      </c>
      <c r="M137" s="279" t="s">
        <v>383</v>
      </c>
      <c r="N137" s="279" t="s">
        <v>460</v>
      </c>
      <c r="O137" s="253">
        <v>12</v>
      </c>
      <c r="P137" s="279" t="s">
        <v>195</v>
      </c>
      <c r="Q137" s="419" t="s">
        <v>461</v>
      </c>
      <c r="R137" s="405">
        <f t="shared" si="13"/>
        <v>6000000</v>
      </c>
    </row>
    <row r="138" spans="2:18">
      <c r="B138" s="263"/>
      <c r="C138" s="263"/>
      <c r="D138" s="263"/>
      <c r="E138" s="273"/>
      <c r="F138" s="273"/>
      <c r="G138" s="250">
        <f t="shared" si="12"/>
        <v>0</v>
      </c>
      <c r="H138" s="263" t="s">
        <v>462</v>
      </c>
      <c r="I138" s="194">
        <v>50000</v>
      </c>
      <c r="J138" s="279" t="s">
        <v>208</v>
      </c>
      <c r="K138" s="279" t="s">
        <v>459</v>
      </c>
      <c r="L138" s="309" t="s">
        <v>453</v>
      </c>
      <c r="M138" s="279" t="s">
        <v>369</v>
      </c>
      <c r="N138" s="279" t="s">
        <v>460</v>
      </c>
      <c r="O138" s="253">
        <v>12</v>
      </c>
      <c r="P138" s="279" t="s">
        <v>195</v>
      </c>
      <c r="Q138" s="419" t="s">
        <v>196</v>
      </c>
      <c r="R138" s="405">
        <f t="shared" si="13"/>
        <v>600000</v>
      </c>
    </row>
    <row r="139" spans="2:18">
      <c r="B139" s="263"/>
      <c r="C139" s="263"/>
      <c r="D139" s="263"/>
      <c r="E139" s="273"/>
      <c r="F139" s="273"/>
      <c r="G139" s="250">
        <f t="shared" si="12"/>
        <v>0</v>
      </c>
      <c r="H139" s="263" t="s">
        <v>463</v>
      </c>
      <c r="I139" s="194">
        <v>2000000</v>
      </c>
      <c r="J139" s="279" t="s">
        <v>208</v>
      </c>
      <c r="K139" s="279" t="s">
        <v>223</v>
      </c>
      <c r="L139" s="309" t="s">
        <v>385</v>
      </c>
      <c r="M139" s="279" t="s">
        <v>369</v>
      </c>
      <c r="N139" s="279" t="s">
        <v>464</v>
      </c>
      <c r="O139" s="253">
        <v>12</v>
      </c>
      <c r="P139" s="279" t="s">
        <v>195</v>
      </c>
      <c r="Q139" s="419" t="s">
        <v>465</v>
      </c>
      <c r="R139" s="405">
        <f t="shared" si="13"/>
        <v>24000000</v>
      </c>
    </row>
    <row r="140" spans="2:18">
      <c r="B140" s="263"/>
      <c r="C140" s="263"/>
      <c r="D140" s="425" t="s">
        <v>466</v>
      </c>
      <c r="E140" s="455">
        <f>R141</f>
        <v>6000000</v>
      </c>
      <c r="F140" s="273">
        <v>4000000</v>
      </c>
      <c r="G140" s="250">
        <f t="shared" si="12"/>
        <v>2000000</v>
      </c>
      <c r="H140" s="306" t="s">
        <v>467</v>
      </c>
      <c r="I140" s="310"/>
      <c r="J140" s="276"/>
      <c r="K140" s="276"/>
      <c r="L140" s="311"/>
      <c r="M140" s="276"/>
      <c r="N140" s="276"/>
      <c r="O140" s="276"/>
      <c r="P140" s="276"/>
      <c r="Q140" s="276"/>
      <c r="R140" s="465">
        <f>R141</f>
        <v>6000000</v>
      </c>
    </row>
    <row r="141" spans="2:18">
      <c r="B141" s="263"/>
      <c r="C141" s="263"/>
      <c r="D141" s="424"/>
      <c r="E141" s="258"/>
      <c r="F141" s="402"/>
      <c r="G141" s="250">
        <f t="shared" si="12"/>
        <v>0</v>
      </c>
      <c r="H141" s="424" t="s">
        <v>468</v>
      </c>
      <c r="I141" s="421">
        <v>3000000</v>
      </c>
      <c r="J141" s="393" t="s">
        <v>192</v>
      </c>
      <c r="K141" s="393" t="s">
        <v>234</v>
      </c>
      <c r="L141" s="394" t="s">
        <v>369</v>
      </c>
      <c r="M141" s="393" t="s">
        <v>469</v>
      </c>
      <c r="N141" s="393" t="s">
        <v>470</v>
      </c>
      <c r="O141" s="404">
        <v>2</v>
      </c>
      <c r="P141" s="393" t="s">
        <v>471</v>
      </c>
      <c r="Q141" s="393" t="s">
        <v>303</v>
      </c>
      <c r="R141" s="405">
        <f t="shared" ref="R141:R158" si="14">I141*O141</f>
        <v>6000000</v>
      </c>
    </row>
    <row r="142" spans="2:18">
      <c r="B142" s="263"/>
      <c r="C142" s="263"/>
      <c r="D142" s="425" t="s">
        <v>472</v>
      </c>
      <c r="E142" s="407">
        <f>R142</f>
        <v>72000000</v>
      </c>
      <c r="F142" s="273">
        <v>60000000</v>
      </c>
      <c r="G142" s="250">
        <f t="shared" si="12"/>
        <v>12000000</v>
      </c>
      <c r="H142" s="306" t="s">
        <v>473</v>
      </c>
      <c r="I142" s="310"/>
      <c r="J142" s="276"/>
      <c r="K142" s="276"/>
      <c r="L142" s="311"/>
      <c r="M142" s="276"/>
      <c r="N142" s="276"/>
      <c r="O142" s="276"/>
      <c r="P142" s="276"/>
      <c r="Q142" s="276"/>
      <c r="R142" s="465">
        <f>R143</f>
        <v>72000000</v>
      </c>
    </row>
    <row r="143" spans="2:18">
      <c r="B143" s="263"/>
      <c r="C143" s="263"/>
      <c r="D143" s="424"/>
      <c r="E143" s="402"/>
      <c r="F143" s="402"/>
      <c r="G143" s="250">
        <f t="shared" si="12"/>
        <v>0</v>
      </c>
      <c r="H143" s="424" t="s">
        <v>474</v>
      </c>
      <c r="I143" s="421">
        <v>6000000</v>
      </c>
      <c r="J143" s="393" t="s">
        <v>208</v>
      </c>
      <c r="K143" s="393" t="s">
        <v>475</v>
      </c>
      <c r="L143" s="394" t="s">
        <v>470</v>
      </c>
      <c r="M143" s="393" t="s">
        <v>476</v>
      </c>
      <c r="N143" s="393" t="s">
        <v>369</v>
      </c>
      <c r="O143" s="404">
        <v>12</v>
      </c>
      <c r="P143" s="393" t="s">
        <v>477</v>
      </c>
      <c r="Q143" s="393" t="s">
        <v>209</v>
      </c>
      <c r="R143" s="405">
        <f t="shared" si="14"/>
        <v>72000000</v>
      </c>
    </row>
    <row r="144" spans="2:18">
      <c r="B144" s="263"/>
      <c r="C144" s="263"/>
      <c r="D144" s="425" t="s">
        <v>478</v>
      </c>
      <c r="E144" s="455">
        <f>R145</f>
        <v>1800000</v>
      </c>
      <c r="F144" s="273">
        <v>6000000</v>
      </c>
      <c r="G144" s="250">
        <f t="shared" si="12"/>
        <v>-4200000</v>
      </c>
      <c r="H144" s="306" t="s">
        <v>479</v>
      </c>
      <c r="I144" s="194"/>
      <c r="J144" s="195"/>
      <c r="K144" s="195"/>
      <c r="L144" s="336"/>
      <c r="M144" s="195"/>
      <c r="N144" s="195"/>
      <c r="O144" s="195"/>
      <c r="P144" s="195"/>
      <c r="Q144" s="195"/>
      <c r="R144" s="465">
        <f>R145</f>
        <v>1800000</v>
      </c>
    </row>
    <row r="145" spans="2:18">
      <c r="B145" s="263"/>
      <c r="C145" s="263"/>
      <c r="D145" s="424"/>
      <c r="E145" s="258"/>
      <c r="F145" s="258"/>
      <c r="G145" s="250">
        <f t="shared" si="12"/>
        <v>0</v>
      </c>
      <c r="H145" s="424" t="s">
        <v>480</v>
      </c>
      <c r="I145" s="421">
        <v>300000</v>
      </c>
      <c r="J145" s="393" t="s">
        <v>203</v>
      </c>
      <c r="K145" s="393" t="s">
        <v>186</v>
      </c>
      <c r="L145" s="394" t="s">
        <v>481</v>
      </c>
      <c r="M145" s="393" t="s">
        <v>481</v>
      </c>
      <c r="N145" s="393" t="s">
        <v>369</v>
      </c>
      <c r="O145" s="404">
        <v>6</v>
      </c>
      <c r="P145" s="393" t="s">
        <v>482</v>
      </c>
      <c r="Q145" s="393" t="s">
        <v>303</v>
      </c>
      <c r="R145" s="405">
        <f t="shared" si="14"/>
        <v>1800000</v>
      </c>
    </row>
    <row r="146" spans="2:18">
      <c r="B146" s="263"/>
      <c r="C146" s="263"/>
      <c r="D146" s="425" t="s">
        <v>483</v>
      </c>
      <c r="E146" s="368">
        <f>R146</f>
        <v>6000000</v>
      </c>
      <c r="F146" s="369">
        <v>6000000</v>
      </c>
      <c r="G146" s="250">
        <f t="shared" si="12"/>
        <v>0</v>
      </c>
      <c r="H146" s="306" t="s">
        <v>484</v>
      </c>
      <c r="I146" s="297"/>
      <c r="J146" s="269"/>
      <c r="K146" s="269"/>
      <c r="L146" s="299"/>
      <c r="M146" s="269"/>
      <c r="N146" s="269"/>
      <c r="O146" s="269"/>
      <c r="P146" s="269"/>
      <c r="Q146" s="269" t="s">
        <v>277</v>
      </c>
      <c r="R146" s="465">
        <f>R147</f>
        <v>6000000</v>
      </c>
    </row>
    <row r="147" spans="2:18">
      <c r="B147" s="263"/>
      <c r="C147" s="263"/>
      <c r="D147" s="263"/>
      <c r="E147" s="402"/>
      <c r="F147" s="273"/>
      <c r="G147" s="250">
        <f t="shared" si="12"/>
        <v>0</v>
      </c>
      <c r="H147" s="424" t="s">
        <v>485</v>
      </c>
      <c r="I147" s="421">
        <v>1000000</v>
      </c>
      <c r="J147" s="393" t="s">
        <v>486</v>
      </c>
      <c r="K147" s="393" t="s">
        <v>199</v>
      </c>
      <c r="L147" s="394" t="s">
        <v>470</v>
      </c>
      <c r="M147" s="393" t="s">
        <v>487</v>
      </c>
      <c r="N147" s="393" t="s">
        <v>386</v>
      </c>
      <c r="O147" s="404">
        <v>6</v>
      </c>
      <c r="P147" s="393" t="s">
        <v>488</v>
      </c>
      <c r="Q147" s="393" t="s">
        <v>325</v>
      </c>
      <c r="R147" s="405">
        <f t="shared" si="14"/>
        <v>6000000</v>
      </c>
    </row>
    <row r="148" spans="2:18">
      <c r="B148" s="263"/>
      <c r="C148" s="549" t="s">
        <v>489</v>
      </c>
      <c r="D148" s="539"/>
      <c r="E148" s="365">
        <f>+E149+E151+E153+E155+E157</f>
        <v>13200000</v>
      </c>
      <c r="F148" s="395">
        <v>4800000</v>
      </c>
      <c r="G148" s="250">
        <f t="shared" si="12"/>
        <v>8400000</v>
      </c>
      <c r="H148" s="466"/>
      <c r="I148" s="397"/>
      <c r="J148" s="399"/>
      <c r="K148" s="399"/>
      <c r="L148" s="398"/>
      <c r="M148" s="399"/>
      <c r="N148" s="399"/>
      <c r="O148" s="396"/>
      <c r="P148" s="399"/>
      <c r="Q148" s="399"/>
      <c r="R148" s="405">
        <f t="shared" si="14"/>
        <v>0</v>
      </c>
    </row>
    <row r="149" spans="2:18">
      <c r="B149" s="263"/>
      <c r="C149" s="467"/>
      <c r="D149" s="468" t="s">
        <v>490</v>
      </c>
      <c r="E149" s="407">
        <f>R149</f>
        <v>1200000</v>
      </c>
      <c r="F149" s="273"/>
      <c r="G149" s="250">
        <f t="shared" si="12"/>
        <v>1200000</v>
      </c>
      <c r="H149" s="306" t="s">
        <v>491</v>
      </c>
      <c r="I149" s="194"/>
      <c r="J149" s="195"/>
      <c r="K149" s="195"/>
      <c r="L149" s="336"/>
      <c r="M149" s="195"/>
      <c r="N149" s="195"/>
      <c r="O149" s="191"/>
      <c r="P149" s="195"/>
      <c r="Q149" s="195"/>
      <c r="R149" s="465">
        <f>R150</f>
        <v>1200000</v>
      </c>
    </row>
    <row r="150" spans="2:18">
      <c r="B150" s="263"/>
      <c r="C150" s="469"/>
      <c r="D150" s="470"/>
      <c r="E150" s="258"/>
      <c r="F150" s="258"/>
      <c r="G150" s="250">
        <f t="shared" si="12"/>
        <v>0</v>
      </c>
      <c r="H150" s="424" t="s">
        <v>492</v>
      </c>
      <c r="I150" s="421">
        <v>200000</v>
      </c>
      <c r="J150" s="393" t="s">
        <v>283</v>
      </c>
      <c r="K150" s="393" t="s">
        <v>193</v>
      </c>
      <c r="L150" s="394" t="s">
        <v>481</v>
      </c>
      <c r="M150" s="393" t="s">
        <v>385</v>
      </c>
      <c r="N150" s="393" t="s">
        <v>453</v>
      </c>
      <c r="O150" s="404">
        <v>6</v>
      </c>
      <c r="P150" s="393" t="s">
        <v>261</v>
      </c>
      <c r="Q150" s="393" t="s">
        <v>465</v>
      </c>
      <c r="R150" s="405">
        <f t="shared" si="14"/>
        <v>1200000</v>
      </c>
    </row>
    <row r="151" spans="2:18">
      <c r="B151" s="263"/>
      <c r="C151" s="469"/>
      <c r="D151" s="468" t="s">
        <v>493</v>
      </c>
      <c r="E151" s="455">
        <f>R151</f>
        <v>0</v>
      </c>
      <c r="F151" s="273"/>
      <c r="G151" s="250">
        <f t="shared" si="12"/>
        <v>0</v>
      </c>
      <c r="H151" s="306" t="s">
        <v>494</v>
      </c>
      <c r="I151" s="194"/>
      <c r="J151" s="195"/>
      <c r="K151" s="195"/>
      <c r="L151" s="336"/>
      <c r="M151" s="195"/>
      <c r="N151" s="195"/>
      <c r="O151" s="191"/>
      <c r="P151" s="195"/>
      <c r="Q151" s="195"/>
      <c r="R151" s="405">
        <f>R152</f>
        <v>0</v>
      </c>
    </row>
    <row r="152" spans="2:18">
      <c r="B152" s="263"/>
      <c r="C152" s="469"/>
      <c r="D152" s="424" t="s">
        <v>495</v>
      </c>
      <c r="E152" s="258"/>
      <c r="F152" s="402"/>
      <c r="G152" s="250">
        <f t="shared" si="12"/>
        <v>0</v>
      </c>
      <c r="H152" s="424" t="s">
        <v>496</v>
      </c>
      <c r="I152" s="421"/>
      <c r="J152" s="393" t="s">
        <v>310</v>
      </c>
      <c r="K152" s="393" t="s">
        <v>497</v>
      </c>
      <c r="L152" s="394" t="s">
        <v>476</v>
      </c>
      <c r="M152" s="393" t="s">
        <v>476</v>
      </c>
      <c r="N152" s="393" t="s">
        <v>369</v>
      </c>
      <c r="O152" s="404">
        <v>12</v>
      </c>
      <c r="P152" s="393" t="s">
        <v>498</v>
      </c>
      <c r="Q152" s="393" t="s">
        <v>465</v>
      </c>
      <c r="R152" s="405">
        <f t="shared" si="14"/>
        <v>0</v>
      </c>
    </row>
    <row r="153" spans="2:18">
      <c r="B153" s="263"/>
      <c r="C153" s="469"/>
      <c r="D153" s="468" t="s">
        <v>499</v>
      </c>
      <c r="E153" s="407">
        <f>R153</f>
        <v>6000000</v>
      </c>
      <c r="F153" s="273">
        <v>2400000</v>
      </c>
      <c r="G153" s="250">
        <f t="shared" si="12"/>
        <v>3600000</v>
      </c>
      <c r="H153" s="306" t="s">
        <v>500</v>
      </c>
      <c r="I153" s="194"/>
      <c r="J153" s="195"/>
      <c r="K153" s="195"/>
      <c r="L153" s="336"/>
      <c r="M153" s="195"/>
      <c r="N153" s="195"/>
      <c r="O153" s="191"/>
      <c r="P153" s="195"/>
      <c r="Q153" s="195"/>
      <c r="R153" s="465">
        <f>R154</f>
        <v>6000000</v>
      </c>
    </row>
    <row r="154" spans="2:18">
      <c r="B154" s="263"/>
      <c r="C154" s="469"/>
      <c r="D154" s="424" t="s">
        <v>501</v>
      </c>
      <c r="E154" s="402"/>
      <c r="F154" s="402"/>
      <c r="G154" s="250">
        <f t="shared" si="12"/>
        <v>0</v>
      </c>
      <c r="H154" s="424" t="s">
        <v>502</v>
      </c>
      <c r="I154" s="421">
        <v>500000</v>
      </c>
      <c r="J154" s="393" t="s">
        <v>300</v>
      </c>
      <c r="K154" s="393" t="s">
        <v>284</v>
      </c>
      <c r="L154" s="394" t="s">
        <v>383</v>
      </c>
      <c r="M154" s="393" t="s">
        <v>383</v>
      </c>
      <c r="N154" s="393" t="s">
        <v>368</v>
      </c>
      <c r="O154" s="404">
        <v>12</v>
      </c>
      <c r="P154" s="393" t="s">
        <v>471</v>
      </c>
      <c r="Q154" s="393" t="s">
        <v>325</v>
      </c>
      <c r="R154" s="405">
        <f t="shared" si="14"/>
        <v>6000000</v>
      </c>
    </row>
    <row r="155" spans="2:18">
      <c r="B155" s="263"/>
      <c r="C155" s="469"/>
      <c r="D155" s="468" t="s">
        <v>503</v>
      </c>
      <c r="E155" s="407">
        <f>R155</f>
        <v>6000000</v>
      </c>
      <c r="F155" s="273">
        <v>2400000</v>
      </c>
      <c r="G155" s="250">
        <f t="shared" si="12"/>
        <v>3600000</v>
      </c>
      <c r="H155" s="306" t="s">
        <v>504</v>
      </c>
      <c r="I155" s="194"/>
      <c r="J155" s="195"/>
      <c r="K155" s="195"/>
      <c r="L155" s="336"/>
      <c r="M155" s="195"/>
      <c r="N155" s="195"/>
      <c r="O155" s="191"/>
      <c r="P155" s="195"/>
      <c r="Q155" s="195"/>
      <c r="R155" s="405">
        <f>R156</f>
        <v>6000000</v>
      </c>
    </row>
    <row r="156" spans="2:18">
      <c r="B156" s="263"/>
      <c r="C156" s="469"/>
      <c r="D156" s="424" t="s">
        <v>505</v>
      </c>
      <c r="E156" s="402"/>
      <c r="F156" s="402"/>
      <c r="G156" s="250">
        <f t="shared" si="12"/>
        <v>0</v>
      </c>
      <c r="H156" s="424" t="s">
        <v>506</v>
      </c>
      <c r="I156" s="421">
        <v>500000</v>
      </c>
      <c r="J156" s="393" t="s">
        <v>310</v>
      </c>
      <c r="K156" s="393" t="s">
        <v>284</v>
      </c>
      <c r="L156" s="394" t="s">
        <v>507</v>
      </c>
      <c r="M156" s="393" t="s">
        <v>507</v>
      </c>
      <c r="N156" s="393" t="s">
        <v>476</v>
      </c>
      <c r="O156" s="404">
        <v>12</v>
      </c>
      <c r="P156" s="393" t="s">
        <v>261</v>
      </c>
      <c r="Q156" s="393" t="s">
        <v>362</v>
      </c>
      <c r="R156" s="405">
        <f t="shared" si="14"/>
        <v>6000000</v>
      </c>
    </row>
    <row r="157" spans="2:18">
      <c r="B157" s="263"/>
      <c r="C157" s="469"/>
      <c r="D157" s="468" t="s">
        <v>508</v>
      </c>
      <c r="E157" s="455">
        <f>R157</f>
        <v>0</v>
      </c>
      <c r="F157" s="273"/>
      <c r="G157" s="250">
        <f t="shared" si="12"/>
        <v>0</v>
      </c>
      <c r="H157" s="306" t="s">
        <v>509</v>
      </c>
      <c r="I157" s="194"/>
      <c r="J157" s="195"/>
      <c r="K157" s="195"/>
      <c r="L157" s="336"/>
      <c r="M157" s="195"/>
      <c r="N157" s="195"/>
      <c r="O157" s="191"/>
      <c r="P157" s="195"/>
      <c r="Q157" s="195"/>
      <c r="R157" s="465">
        <f>R158</f>
        <v>0</v>
      </c>
    </row>
    <row r="158" spans="2:18">
      <c r="B158" s="424"/>
      <c r="C158" s="424"/>
      <c r="D158" s="469" t="s">
        <v>510</v>
      </c>
      <c r="E158" s="273"/>
      <c r="F158" s="402"/>
      <c r="G158" s="250">
        <f t="shared" si="12"/>
        <v>0</v>
      </c>
      <c r="H158" s="424" t="s">
        <v>511</v>
      </c>
      <c r="I158" s="421">
        <v>0</v>
      </c>
      <c r="J158" s="393" t="s">
        <v>512</v>
      </c>
      <c r="K158" s="393" t="s">
        <v>459</v>
      </c>
      <c r="L158" s="394" t="s">
        <v>385</v>
      </c>
      <c r="M158" s="393" t="s">
        <v>460</v>
      </c>
      <c r="N158" s="393" t="s">
        <v>383</v>
      </c>
      <c r="O158" s="404">
        <v>12</v>
      </c>
      <c r="P158" s="393" t="s">
        <v>471</v>
      </c>
      <c r="Q158" s="393" t="s">
        <v>196</v>
      </c>
      <c r="R158" s="405">
        <f t="shared" si="14"/>
        <v>0</v>
      </c>
    </row>
    <row r="159" spans="2:18">
      <c r="B159" s="540" t="s">
        <v>513</v>
      </c>
      <c r="C159" s="541"/>
      <c r="D159" s="542"/>
      <c r="E159" s="458">
        <f>E160</f>
        <v>348000000</v>
      </c>
      <c r="F159" s="395"/>
      <c r="G159" s="250">
        <f t="shared" si="12"/>
        <v>348000000</v>
      </c>
      <c r="H159" s="554"/>
      <c r="I159" s="555"/>
      <c r="J159" s="555"/>
      <c r="K159" s="555"/>
      <c r="L159" s="555"/>
      <c r="M159" s="555"/>
      <c r="N159" s="555"/>
      <c r="O159" s="555"/>
      <c r="P159" s="555"/>
      <c r="Q159" s="555"/>
      <c r="R159" s="556"/>
    </row>
    <row r="160" spans="2:18">
      <c r="B160" s="256"/>
      <c r="C160" s="550" t="s">
        <v>514</v>
      </c>
      <c r="D160" s="547"/>
      <c r="E160" s="365">
        <f>R162</f>
        <v>348000000</v>
      </c>
      <c r="F160" s="395">
        <v>222000000</v>
      </c>
      <c r="G160" s="250">
        <f t="shared" si="12"/>
        <v>126000000</v>
      </c>
      <c r="H160" s="548"/>
      <c r="I160" s="544"/>
      <c r="J160" s="544"/>
      <c r="K160" s="544"/>
      <c r="L160" s="544"/>
      <c r="M160" s="544"/>
      <c r="N160" s="544"/>
      <c r="O160" s="544"/>
      <c r="P160" s="544"/>
      <c r="Q160" s="544"/>
      <c r="R160" s="545"/>
    </row>
    <row r="161" spans="2:18">
      <c r="B161" s="471" t="s">
        <v>369</v>
      </c>
      <c r="C161" s="535"/>
      <c r="D161" s="469" t="s">
        <v>515</v>
      </c>
      <c r="E161" s="369">
        <v>0</v>
      </c>
      <c r="F161" s="369"/>
      <c r="G161" s="250">
        <f t="shared" si="12"/>
        <v>0</v>
      </c>
      <c r="H161" s="264" t="s">
        <v>516</v>
      </c>
      <c r="I161" s="472">
        <v>0</v>
      </c>
      <c r="J161" s="473" t="s">
        <v>300</v>
      </c>
      <c r="K161" s="474"/>
      <c r="L161" s="315"/>
      <c r="M161" s="474"/>
      <c r="N161" s="474"/>
      <c r="O161" s="404">
        <v>1</v>
      </c>
      <c r="P161" s="393" t="s">
        <v>471</v>
      </c>
      <c r="Q161" s="393" t="s">
        <v>250</v>
      </c>
      <c r="R161" s="441">
        <v>0</v>
      </c>
    </row>
    <row r="162" spans="2:18">
      <c r="B162" s="471"/>
      <c r="C162" s="536"/>
      <c r="D162" s="469" t="s">
        <v>517</v>
      </c>
      <c r="E162" s="475">
        <f>R162</f>
        <v>348000000</v>
      </c>
      <c r="F162" s="402"/>
      <c r="G162" s="250">
        <f t="shared" si="12"/>
        <v>348000000</v>
      </c>
      <c r="H162" s="264" t="s">
        <v>518</v>
      </c>
      <c r="I162" s="472">
        <v>29000000</v>
      </c>
      <c r="J162" s="473" t="s">
        <v>283</v>
      </c>
      <c r="K162" s="474"/>
      <c r="L162" s="315"/>
      <c r="M162" s="474"/>
      <c r="N162" s="474"/>
      <c r="O162" s="404">
        <v>12</v>
      </c>
      <c r="P162" s="393" t="s">
        <v>373</v>
      </c>
      <c r="Q162" s="393" t="s">
        <v>190</v>
      </c>
      <c r="R162" s="405">
        <f>I162*O162</f>
        <v>348000000</v>
      </c>
    </row>
    <row r="163" spans="2:18">
      <c r="B163" s="540" t="s">
        <v>519</v>
      </c>
      <c r="C163" s="541"/>
      <c r="D163" s="542"/>
      <c r="E163" s="476">
        <f>E164</f>
        <v>0</v>
      </c>
      <c r="F163" s="164">
        <v>113557747</v>
      </c>
      <c r="G163" s="250">
        <f t="shared" si="12"/>
        <v>-113557747</v>
      </c>
      <c r="H163" s="557">
        <v>0</v>
      </c>
      <c r="I163" s="544"/>
      <c r="J163" s="544"/>
      <c r="K163" s="544"/>
      <c r="L163" s="544"/>
      <c r="M163" s="544"/>
      <c r="N163" s="544"/>
      <c r="O163" s="544"/>
      <c r="P163" s="544"/>
      <c r="Q163" s="544"/>
      <c r="R163" s="545"/>
    </row>
    <row r="164" spans="2:18">
      <c r="B164" s="263"/>
      <c r="C164" s="550" t="s">
        <v>520</v>
      </c>
      <c r="D164" s="547"/>
      <c r="E164" s="477">
        <f>E165</f>
        <v>0</v>
      </c>
      <c r="F164" s="478"/>
      <c r="G164" s="250">
        <f t="shared" si="12"/>
        <v>0</v>
      </c>
      <c r="H164" s="548">
        <v>0</v>
      </c>
      <c r="I164" s="544"/>
      <c r="J164" s="544"/>
      <c r="K164" s="544"/>
      <c r="L164" s="544"/>
      <c r="M164" s="544"/>
      <c r="N164" s="544"/>
      <c r="O164" s="544"/>
      <c r="P164" s="544"/>
      <c r="Q164" s="544"/>
      <c r="R164" s="545"/>
    </row>
    <row r="165" spans="2:18">
      <c r="B165" s="471" t="s">
        <v>476</v>
      </c>
      <c r="C165" s="479"/>
      <c r="D165" s="466" t="s">
        <v>521</v>
      </c>
      <c r="E165" s="478"/>
      <c r="F165" s="369"/>
      <c r="G165" s="250">
        <f>E165-F165</f>
        <v>0</v>
      </c>
      <c r="H165" s="264" t="s">
        <v>522</v>
      </c>
      <c r="I165" s="480">
        <v>0</v>
      </c>
      <c r="J165" s="461"/>
      <c r="K165" s="461"/>
      <c r="L165" s="481"/>
      <c r="M165" s="461"/>
      <c r="N165" s="461"/>
      <c r="O165" s="404">
        <v>1</v>
      </c>
      <c r="P165" s="393" t="s">
        <v>498</v>
      </c>
      <c r="Q165" s="393" t="s">
        <v>209</v>
      </c>
      <c r="R165" s="441">
        <v>0</v>
      </c>
    </row>
    <row r="166" spans="2:18">
      <c r="B166" s="540" t="s">
        <v>523</v>
      </c>
      <c r="C166" s="541"/>
      <c r="D166" s="542"/>
      <c r="E166" s="476">
        <f>E167</f>
        <v>0</v>
      </c>
      <c r="F166" s="395"/>
      <c r="G166" s="250">
        <f t="shared" si="12"/>
        <v>0</v>
      </c>
      <c r="H166" s="479"/>
      <c r="I166" s="219"/>
      <c r="J166" s="219"/>
      <c r="K166" s="219"/>
      <c r="L166" s="219"/>
      <c r="M166" s="219"/>
      <c r="N166" s="219"/>
      <c r="O166" s="219"/>
      <c r="P166" s="219"/>
      <c r="Q166" s="219"/>
      <c r="R166" s="221"/>
    </row>
    <row r="167" spans="2:18">
      <c r="B167" s="459"/>
      <c r="C167" s="549" t="s">
        <v>524</v>
      </c>
      <c r="D167" s="539"/>
      <c r="E167" s="477">
        <f>E168+E169</f>
        <v>0</v>
      </c>
      <c r="F167" s="395"/>
      <c r="G167" s="250">
        <f t="shared" si="12"/>
        <v>0</v>
      </c>
      <c r="H167" s="482" t="s">
        <v>525</v>
      </c>
      <c r="I167" s="483"/>
      <c r="J167" s="461"/>
      <c r="K167" s="461"/>
      <c r="L167" s="481"/>
      <c r="M167" s="461"/>
      <c r="N167" s="461"/>
      <c r="O167" s="461"/>
      <c r="P167" s="461"/>
      <c r="Q167" s="473"/>
      <c r="R167" s="484">
        <f>R169</f>
        <v>0</v>
      </c>
    </row>
    <row r="168" spans="2:18">
      <c r="B168" s="256"/>
      <c r="C168" s="535"/>
      <c r="D168" s="457" t="s">
        <v>526</v>
      </c>
      <c r="E168" s="485">
        <f>R168</f>
        <v>0</v>
      </c>
      <c r="F168" s="369">
        <v>156000000</v>
      </c>
      <c r="G168" s="250">
        <f t="shared" si="12"/>
        <v>-156000000</v>
      </c>
      <c r="H168" s="306" t="s">
        <v>527</v>
      </c>
      <c r="I168" s="486">
        <v>0</v>
      </c>
      <c r="J168" s="487" t="s">
        <v>208</v>
      </c>
      <c r="K168" s="461"/>
      <c r="L168" s="481"/>
      <c r="M168" s="461"/>
      <c r="N168" s="461"/>
      <c r="O168" s="404">
        <v>12</v>
      </c>
      <c r="P168" s="393" t="s">
        <v>528</v>
      </c>
      <c r="Q168" s="393" t="s">
        <v>196</v>
      </c>
      <c r="R168" s="405">
        <f>I168*O168</f>
        <v>0</v>
      </c>
    </row>
    <row r="169" spans="2:18">
      <c r="B169" s="488"/>
      <c r="C169" s="536"/>
      <c r="D169" s="469" t="s">
        <v>529</v>
      </c>
      <c r="E169" s="475">
        <f>R169</f>
        <v>0</v>
      </c>
      <c r="F169" s="402">
        <v>12000000</v>
      </c>
      <c r="G169" s="250">
        <f t="shared" si="12"/>
        <v>-12000000</v>
      </c>
      <c r="H169" s="263" t="s">
        <v>530</v>
      </c>
      <c r="I169" s="397">
        <v>0</v>
      </c>
      <c r="J169" s="487" t="s">
        <v>512</v>
      </c>
      <c r="K169" s="461"/>
      <c r="L169" s="481"/>
      <c r="M169" s="461"/>
      <c r="N169" s="461"/>
      <c r="O169" s="404">
        <v>12</v>
      </c>
      <c r="P169" s="393" t="s">
        <v>528</v>
      </c>
      <c r="Q169" s="393" t="s">
        <v>293</v>
      </c>
      <c r="R169" s="405">
        <f>I169*O169</f>
        <v>0</v>
      </c>
    </row>
    <row r="170" spans="2:18">
      <c r="B170" s="551" t="s">
        <v>531</v>
      </c>
      <c r="C170" s="552"/>
      <c r="D170" s="553"/>
      <c r="E170" s="458">
        <f>E171</f>
        <v>6000000</v>
      </c>
      <c r="F170" s="395">
        <v>3600000</v>
      </c>
      <c r="G170" s="250">
        <f t="shared" si="12"/>
        <v>2400000</v>
      </c>
      <c r="H170" s="543"/>
      <c r="I170" s="544"/>
      <c r="J170" s="544"/>
      <c r="K170" s="544"/>
      <c r="L170" s="544"/>
      <c r="M170" s="544"/>
      <c r="N170" s="544"/>
      <c r="O170" s="544"/>
      <c r="P170" s="544"/>
      <c r="Q170" s="544"/>
      <c r="R170" s="545"/>
    </row>
    <row r="171" spans="2:18">
      <c r="B171" s="264"/>
      <c r="C171" s="538" t="s">
        <v>532</v>
      </c>
      <c r="D171" s="539"/>
      <c r="E171" s="477">
        <f>R172</f>
        <v>6000000</v>
      </c>
      <c r="F171" s="489"/>
      <c r="G171" s="250">
        <f t="shared" si="12"/>
        <v>6000000</v>
      </c>
      <c r="H171" s="548"/>
      <c r="I171" s="544"/>
      <c r="J171" s="544"/>
      <c r="K171" s="544"/>
      <c r="L171" s="544"/>
      <c r="M171" s="544"/>
      <c r="N171" s="544"/>
      <c r="O171" s="544"/>
      <c r="P171" s="544"/>
      <c r="Q171" s="544"/>
      <c r="R171" s="545"/>
    </row>
    <row r="172" spans="2:18">
      <c r="B172" s="488" t="s">
        <v>386</v>
      </c>
      <c r="C172" s="490"/>
      <c r="D172" s="264" t="s">
        <v>533</v>
      </c>
      <c r="E172" s="491">
        <f>R172</f>
        <v>6000000</v>
      </c>
      <c r="F172" s="395"/>
      <c r="G172" s="250">
        <f t="shared" si="12"/>
        <v>6000000</v>
      </c>
      <c r="H172" s="466" t="s">
        <v>534</v>
      </c>
      <c r="I172" s="480">
        <v>500000</v>
      </c>
      <c r="J172" s="487" t="s">
        <v>203</v>
      </c>
      <c r="K172" s="461"/>
      <c r="L172" s="481"/>
      <c r="M172" s="461"/>
      <c r="N172" s="461"/>
      <c r="O172" s="404">
        <v>12</v>
      </c>
      <c r="P172" s="393" t="s">
        <v>261</v>
      </c>
      <c r="Q172" s="393" t="s">
        <v>209</v>
      </c>
      <c r="R172" s="465">
        <f>I172*O172</f>
        <v>6000000</v>
      </c>
    </row>
    <row r="173" spans="2:18">
      <c r="B173" s="540" t="s">
        <v>535</v>
      </c>
      <c r="C173" s="541"/>
      <c r="D173" s="542"/>
      <c r="E173" s="492">
        <v>0</v>
      </c>
      <c r="F173" s="395">
        <v>0</v>
      </c>
      <c r="G173" s="292">
        <v>0</v>
      </c>
      <c r="H173" s="479"/>
      <c r="I173" s="480"/>
      <c r="J173" s="487"/>
      <c r="K173" s="461"/>
      <c r="L173" s="481"/>
      <c r="M173" s="461"/>
      <c r="N173" s="461"/>
      <c r="O173" s="461"/>
      <c r="P173" s="461"/>
      <c r="Q173" s="487"/>
      <c r="R173" s="441"/>
    </row>
    <row r="174" spans="2:18">
      <c r="B174" s="459"/>
      <c r="C174" s="549" t="s">
        <v>536</v>
      </c>
      <c r="D174" s="539"/>
      <c r="E174" s="493">
        <v>0</v>
      </c>
      <c r="F174" s="395"/>
      <c r="G174" s="250">
        <f t="shared" si="12"/>
        <v>0</v>
      </c>
      <c r="H174" s="479"/>
      <c r="I174" s="480"/>
      <c r="J174" s="487"/>
      <c r="K174" s="461"/>
      <c r="L174" s="481"/>
      <c r="M174" s="461"/>
      <c r="N174" s="461"/>
      <c r="O174" s="461"/>
      <c r="P174" s="461"/>
      <c r="Q174" s="487"/>
      <c r="R174" s="405">
        <f t="shared" ref="R174" si="15">I174*O174</f>
        <v>0</v>
      </c>
    </row>
    <row r="175" spans="2:18">
      <c r="B175" s="488"/>
      <c r="C175" s="466"/>
      <c r="D175" s="462" t="s">
        <v>537</v>
      </c>
      <c r="E175" s="491">
        <f>R175</f>
        <v>0</v>
      </c>
      <c r="F175" s="395"/>
      <c r="G175" s="250">
        <f t="shared" si="12"/>
        <v>0</v>
      </c>
      <c r="H175" s="466" t="s">
        <v>538</v>
      </c>
      <c r="I175" s="480">
        <v>0</v>
      </c>
      <c r="J175" s="487" t="s">
        <v>458</v>
      </c>
      <c r="K175" s="461"/>
      <c r="L175" s="481"/>
      <c r="M175" s="461"/>
      <c r="N175" s="461"/>
      <c r="O175" s="404">
        <v>1</v>
      </c>
      <c r="P175" s="393" t="s">
        <v>539</v>
      </c>
      <c r="Q175" s="393" t="s">
        <v>540</v>
      </c>
      <c r="R175" s="405">
        <f>I175*O175</f>
        <v>0</v>
      </c>
    </row>
    <row r="176" spans="2:18">
      <c r="B176" s="494"/>
      <c r="C176" s="549" t="s">
        <v>541</v>
      </c>
      <c r="D176" s="539"/>
      <c r="E176" s="477">
        <f>R177</f>
        <v>1000000</v>
      </c>
      <c r="F176" s="395">
        <v>1315646</v>
      </c>
      <c r="G176" s="250">
        <f t="shared" si="12"/>
        <v>-315646</v>
      </c>
      <c r="H176" s="479"/>
      <c r="I176" s="480"/>
      <c r="J176" s="461"/>
      <c r="K176" s="461"/>
      <c r="L176" s="481"/>
      <c r="M176" s="461"/>
      <c r="N176" s="461"/>
      <c r="O176" s="461"/>
      <c r="P176" s="461"/>
      <c r="Q176" s="487"/>
      <c r="R176" s="495">
        <v>0</v>
      </c>
    </row>
    <row r="177" spans="2:18">
      <c r="B177" s="494"/>
      <c r="C177" s="466"/>
      <c r="D177" s="462" t="s">
        <v>542</v>
      </c>
      <c r="E177" s="491">
        <f>I177</f>
        <v>1000000</v>
      </c>
      <c r="F177" s="395"/>
      <c r="G177" s="250">
        <f t="shared" si="12"/>
        <v>1000000</v>
      </c>
      <c r="H177" s="466" t="s">
        <v>543</v>
      </c>
      <c r="I177" s="480">
        <v>1000000</v>
      </c>
      <c r="J177" s="461"/>
      <c r="K177" s="461"/>
      <c r="L177" s="481"/>
      <c r="M177" s="461"/>
      <c r="N177" s="461"/>
      <c r="O177" s="404">
        <v>1</v>
      </c>
      <c r="P177" s="393" t="s">
        <v>371</v>
      </c>
      <c r="Q177" s="393" t="s">
        <v>465</v>
      </c>
      <c r="R177" s="465">
        <f>I177*O177</f>
        <v>1000000</v>
      </c>
    </row>
    <row r="178" spans="2:18">
      <c r="B178" s="540" t="s">
        <v>544</v>
      </c>
      <c r="C178" s="541"/>
      <c r="D178" s="542"/>
      <c r="E178" s="476">
        <f>E179</f>
        <v>60000000</v>
      </c>
      <c r="F178" s="395"/>
      <c r="G178" s="250">
        <f t="shared" si="12"/>
        <v>60000000</v>
      </c>
      <c r="H178" s="479"/>
      <c r="I178" s="480"/>
      <c r="J178" s="461"/>
      <c r="K178" s="461"/>
      <c r="L178" s="481"/>
      <c r="M178" s="461"/>
      <c r="N178" s="461"/>
      <c r="O178" s="461"/>
      <c r="P178" s="461"/>
      <c r="Q178" s="487"/>
      <c r="R178" s="495"/>
    </row>
    <row r="179" spans="2:18">
      <c r="B179" s="535"/>
      <c r="C179" s="538" t="s">
        <v>545</v>
      </c>
      <c r="D179" s="539"/>
      <c r="E179" s="477">
        <f>R179</f>
        <v>60000000</v>
      </c>
      <c r="F179" s="395"/>
      <c r="G179" s="250">
        <f t="shared" si="12"/>
        <v>60000000</v>
      </c>
      <c r="H179" s="479"/>
      <c r="I179" s="480"/>
      <c r="J179" s="461"/>
      <c r="K179" s="461"/>
      <c r="L179" s="481"/>
      <c r="M179" s="461"/>
      <c r="N179" s="461"/>
      <c r="O179" s="461"/>
      <c r="P179" s="461"/>
      <c r="Q179" s="487"/>
      <c r="R179" s="496">
        <f>R180+R181</f>
        <v>60000000</v>
      </c>
    </row>
    <row r="180" spans="2:18">
      <c r="B180" s="537"/>
      <c r="C180" s="535"/>
      <c r="D180" s="462" t="s">
        <v>546</v>
      </c>
      <c r="E180" s="478">
        <v>0</v>
      </c>
      <c r="F180" s="395"/>
      <c r="G180" s="250">
        <f t="shared" si="12"/>
        <v>0</v>
      </c>
      <c r="H180" s="497" t="s">
        <v>547</v>
      </c>
      <c r="I180" s="498">
        <v>3000000</v>
      </c>
      <c r="J180" s="487" t="s">
        <v>203</v>
      </c>
      <c r="K180" s="393" t="s">
        <v>193</v>
      </c>
      <c r="L180" s="481"/>
      <c r="M180" s="461"/>
      <c r="N180" s="461"/>
      <c r="O180" s="404">
        <v>12</v>
      </c>
      <c r="P180" s="393" t="s">
        <v>482</v>
      </c>
      <c r="Q180" s="393" t="s">
        <v>190</v>
      </c>
      <c r="R180" s="405">
        <f>I180*O180</f>
        <v>36000000</v>
      </c>
    </row>
    <row r="181" spans="2:18">
      <c r="B181" s="536"/>
      <c r="C181" s="536"/>
      <c r="D181" s="462" t="s">
        <v>548</v>
      </c>
      <c r="E181" s="478">
        <v>0</v>
      </c>
      <c r="F181" s="395"/>
      <c r="G181" s="250">
        <f t="shared" si="12"/>
        <v>0</v>
      </c>
      <c r="H181" s="497" t="s">
        <v>549</v>
      </c>
      <c r="I181" s="498">
        <v>2000000</v>
      </c>
      <c r="J181" s="487" t="s">
        <v>208</v>
      </c>
      <c r="K181" s="461"/>
      <c r="L181" s="481"/>
      <c r="M181" s="461"/>
      <c r="N181" s="461"/>
      <c r="O181" s="404">
        <v>12</v>
      </c>
      <c r="P181" s="393" t="s">
        <v>261</v>
      </c>
      <c r="Q181" s="393" t="s">
        <v>550</v>
      </c>
      <c r="R181" s="405">
        <f>I181*O181</f>
        <v>24000000</v>
      </c>
    </row>
    <row r="182" spans="2:18">
      <c r="B182" s="540" t="s">
        <v>551</v>
      </c>
      <c r="C182" s="541"/>
      <c r="D182" s="542"/>
      <c r="E182" s="458">
        <f>E183</f>
        <v>50000000</v>
      </c>
      <c r="F182" s="395"/>
      <c r="G182" s="250">
        <f t="shared" si="12"/>
        <v>50000000</v>
      </c>
      <c r="H182" s="543"/>
      <c r="I182" s="544"/>
      <c r="J182" s="544"/>
      <c r="K182" s="544"/>
      <c r="L182" s="544"/>
      <c r="M182" s="544"/>
      <c r="N182" s="544"/>
      <c r="O182" s="544"/>
      <c r="P182" s="544"/>
      <c r="Q182" s="544"/>
      <c r="R182" s="545"/>
    </row>
    <row r="183" spans="2:18">
      <c r="B183" s="264"/>
      <c r="C183" s="546" t="s">
        <v>552</v>
      </c>
      <c r="D183" s="547"/>
      <c r="E183" s="365">
        <f>R183</f>
        <v>50000000</v>
      </c>
      <c r="F183" s="395"/>
      <c r="G183" s="250">
        <f t="shared" si="12"/>
        <v>50000000</v>
      </c>
      <c r="H183" s="499"/>
      <c r="I183" s="500"/>
      <c r="J183" s="500"/>
      <c r="K183" s="500"/>
      <c r="L183" s="500"/>
      <c r="M183" s="500"/>
      <c r="N183" s="500"/>
      <c r="O183" s="500"/>
      <c r="P183" s="500"/>
      <c r="Q183" s="500"/>
      <c r="R183" s="501">
        <f>R184+R185</f>
        <v>50000000</v>
      </c>
    </row>
    <row r="184" spans="2:18">
      <c r="B184" s="263"/>
      <c r="C184" s="535"/>
      <c r="D184" s="502" t="s">
        <v>553</v>
      </c>
      <c r="E184" s="503">
        <f>R184</f>
        <v>30000000</v>
      </c>
      <c r="F184" s="395">
        <v>12000000</v>
      </c>
      <c r="G184" s="250">
        <f t="shared" si="12"/>
        <v>18000000</v>
      </c>
      <c r="H184" s="466" t="s">
        <v>554</v>
      </c>
      <c r="I184" s="480">
        <v>30000000</v>
      </c>
      <c r="J184" s="487" t="s">
        <v>203</v>
      </c>
      <c r="K184" s="487"/>
      <c r="L184" s="481"/>
      <c r="M184" s="487"/>
      <c r="N184" s="487"/>
      <c r="O184" s="404">
        <v>1</v>
      </c>
      <c r="P184" s="393" t="s">
        <v>261</v>
      </c>
      <c r="Q184" s="393" t="s">
        <v>250</v>
      </c>
      <c r="R184" s="405">
        <f>I184*O184</f>
        <v>30000000</v>
      </c>
    </row>
    <row r="185" spans="2:18" ht="22.5">
      <c r="B185" s="504"/>
      <c r="C185" s="536"/>
      <c r="D185" s="505" t="s">
        <v>555</v>
      </c>
      <c r="E185" s="503">
        <f>R185</f>
        <v>20000000</v>
      </c>
      <c r="F185" s="395">
        <v>24000000</v>
      </c>
      <c r="G185" s="250">
        <f t="shared" si="12"/>
        <v>-4000000</v>
      </c>
      <c r="H185" s="466" t="s">
        <v>556</v>
      </c>
      <c r="I185" s="480">
        <v>20000000</v>
      </c>
      <c r="J185" s="487" t="s">
        <v>557</v>
      </c>
      <c r="K185" s="487" t="s">
        <v>558</v>
      </c>
      <c r="L185" s="481" t="s">
        <v>558</v>
      </c>
      <c r="M185" s="487" t="s">
        <v>386</v>
      </c>
      <c r="N185" s="487" t="s">
        <v>369</v>
      </c>
      <c r="O185" s="404">
        <v>1</v>
      </c>
      <c r="P185" s="393" t="s">
        <v>498</v>
      </c>
      <c r="Q185" s="393" t="s">
        <v>190</v>
      </c>
      <c r="R185" s="405">
        <f>I185*O185</f>
        <v>20000000</v>
      </c>
    </row>
  </sheetData>
  <sheetProtection sheet="1" objects="1" scenarios="1"/>
  <mergeCells count="51">
    <mergeCell ref="H57:I57"/>
    <mergeCell ref="A1:Q1"/>
    <mergeCell ref="G2:P2"/>
    <mergeCell ref="B3:D3"/>
    <mergeCell ref="E3:E4"/>
    <mergeCell ref="F3:F4"/>
    <mergeCell ref="G3:G4"/>
    <mergeCell ref="B5:D5"/>
    <mergeCell ref="H5:R5"/>
    <mergeCell ref="B6:D6"/>
    <mergeCell ref="P6:Q6"/>
    <mergeCell ref="C7:D7"/>
    <mergeCell ref="C148:D148"/>
    <mergeCell ref="C72:D72"/>
    <mergeCell ref="H72:R72"/>
    <mergeCell ref="H73:I73"/>
    <mergeCell ref="H76:I76"/>
    <mergeCell ref="H78:I78"/>
    <mergeCell ref="C81:D81"/>
    <mergeCell ref="B121:D121"/>
    <mergeCell ref="C122:D122"/>
    <mergeCell ref="B129:D129"/>
    <mergeCell ref="H129:R129"/>
    <mergeCell ref="C130:D130"/>
    <mergeCell ref="B170:D170"/>
    <mergeCell ref="H170:R170"/>
    <mergeCell ref="B159:D159"/>
    <mergeCell ref="H159:R159"/>
    <mergeCell ref="C160:D160"/>
    <mergeCell ref="H160:R160"/>
    <mergeCell ref="C161:C162"/>
    <mergeCell ref="B163:D163"/>
    <mergeCell ref="H163:R163"/>
    <mergeCell ref="C164:D164"/>
    <mergeCell ref="H164:R164"/>
    <mergeCell ref="B166:D166"/>
    <mergeCell ref="C167:D167"/>
    <mergeCell ref="C168:C169"/>
    <mergeCell ref="H182:R182"/>
    <mergeCell ref="C183:D183"/>
    <mergeCell ref="C171:D171"/>
    <mergeCell ref="H171:R171"/>
    <mergeCell ref="B173:D173"/>
    <mergeCell ref="C174:D174"/>
    <mergeCell ref="C176:D176"/>
    <mergeCell ref="B178:D178"/>
    <mergeCell ref="C184:C185"/>
    <mergeCell ref="B179:B181"/>
    <mergeCell ref="C179:D179"/>
    <mergeCell ref="C180:C181"/>
    <mergeCell ref="B182:D182"/>
  </mergeCells>
  <phoneticPr fontId="2" type="noConversion"/>
  <printOptions horizontalCentered="1" verticalCentered="1"/>
  <pageMargins left="0.11811023622047245" right="0.11811023622047245" top="0.15748031496062992" bottom="0.19685039370078741" header="0.11811023622047245" footer="0.11811023622047245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0"/>
  <sheetViews>
    <sheetView tabSelected="1" topLeftCell="A88" workbookViewId="0">
      <selection activeCell="B1" sqref="B1:R106"/>
    </sheetView>
  </sheetViews>
  <sheetFormatPr defaultRowHeight="16.5"/>
  <cols>
    <col min="1" max="1" width="3" customWidth="1"/>
    <col min="2" max="2" width="6.375" customWidth="1"/>
    <col min="3" max="3" width="24.375" customWidth="1"/>
    <col min="4" max="4" width="17.75" customWidth="1"/>
    <col min="5" max="5" width="17.125" customWidth="1"/>
    <col min="6" max="6" width="17" customWidth="1"/>
    <col min="7" max="7" width="13" bestFit="1" customWidth="1"/>
    <col min="8" max="8" width="20" customWidth="1"/>
    <col min="9" max="9" width="11.5" customWidth="1"/>
    <col min="10" max="10" width="6.625" customWidth="1"/>
    <col min="11" max="11" width="4.375" customWidth="1"/>
    <col min="12" max="12" width="5.125" style="224" customWidth="1"/>
    <col min="13" max="13" width="6.375" customWidth="1"/>
    <col min="14" max="14" width="5.375" customWidth="1"/>
    <col min="15" max="15" width="4.25" customWidth="1"/>
    <col min="16" max="17" width="5.75" customWidth="1"/>
    <col min="18" max="18" width="14.875" customWidth="1"/>
    <col min="19" max="19" width="9.875" customWidth="1"/>
    <col min="22" max="22" width="13.625" bestFit="1" customWidth="1"/>
  </cols>
  <sheetData>
    <row r="1" spans="1:22" ht="25.5">
      <c r="A1" s="3"/>
      <c r="B1" s="579" t="s">
        <v>3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4"/>
    </row>
    <row r="2" spans="1:22" ht="26.25" thickBot="1">
      <c r="B2" s="4"/>
      <c r="C2" s="4"/>
      <c r="D2" s="4"/>
      <c r="E2" s="4"/>
      <c r="F2" s="4"/>
      <c r="G2" s="4"/>
      <c r="H2" s="4"/>
      <c r="I2" s="625" t="s">
        <v>4</v>
      </c>
      <c r="J2" s="625"/>
      <c r="K2" s="625"/>
      <c r="L2" s="625"/>
      <c r="M2" s="625"/>
      <c r="N2" s="625"/>
      <c r="O2" s="625"/>
      <c r="P2" s="625"/>
      <c r="Q2" s="625"/>
      <c r="R2" s="5" t="s">
        <v>5</v>
      </c>
      <c r="S2" s="6"/>
    </row>
    <row r="3" spans="1:22" ht="16.5" customHeight="1">
      <c r="B3" s="626" t="s">
        <v>6</v>
      </c>
      <c r="C3" s="627"/>
      <c r="D3" s="627"/>
      <c r="E3" s="628" t="s">
        <v>7</v>
      </c>
      <c r="F3" s="630" t="s">
        <v>8</v>
      </c>
      <c r="G3" s="632" t="s">
        <v>9</v>
      </c>
      <c r="H3" s="634" t="s">
        <v>10</v>
      </c>
      <c r="I3" s="635"/>
      <c r="J3" s="635"/>
      <c r="K3" s="635"/>
      <c r="L3" s="635"/>
      <c r="M3" s="635"/>
      <c r="N3" s="635"/>
      <c r="O3" s="635"/>
      <c r="P3" s="635"/>
      <c r="Q3" s="635"/>
      <c r="R3" s="636"/>
      <c r="S3" s="7"/>
    </row>
    <row r="4" spans="1:22" ht="17.25" thickBot="1">
      <c r="B4" s="8" t="s">
        <v>11</v>
      </c>
      <c r="C4" s="9" t="s">
        <v>12</v>
      </c>
      <c r="D4" s="9" t="s">
        <v>13</v>
      </c>
      <c r="E4" s="629"/>
      <c r="F4" s="631"/>
      <c r="G4" s="633"/>
      <c r="H4" s="637"/>
      <c r="I4" s="638"/>
      <c r="J4" s="638"/>
      <c r="K4" s="638"/>
      <c r="L4" s="638"/>
      <c r="M4" s="638"/>
      <c r="N4" s="638"/>
      <c r="O4" s="638"/>
      <c r="P4" s="638"/>
      <c r="Q4" s="638"/>
      <c r="R4" s="639"/>
      <c r="S4" s="10"/>
    </row>
    <row r="5" spans="1:22" ht="17.25" thickBot="1">
      <c r="B5" s="11"/>
      <c r="C5" s="12"/>
      <c r="D5" s="13" t="s">
        <v>14</v>
      </c>
      <c r="E5" s="14">
        <f>SUM(E6+E31+E34+E43+E47+E51+E86+E92+E97+E103)</f>
        <v>3543439402.4159999</v>
      </c>
      <c r="F5" s="15">
        <v>3211574494.0335999</v>
      </c>
      <c r="G5" s="16">
        <f>E5-F5</f>
        <v>331864908.38240004</v>
      </c>
      <c r="H5" s="618"/>
      <c r="I5" s="619"/>
      <c r="J5" s="619"/>
      <c r="K5" s="619"/>
      <c r="L5" s="619"/>
      <c r="M5" s="619"/>
      <c r="N5" s="619"/>
      <c r="O5" s="619"/>
      <c r="P5" s="619"/>
      <c r="Q5" s="619"/>
      <c r="R5" s="620"/>
      <c r="S5" s="17"/>
    </row>
    <row r="6" spans="1:22" ht="17.25" thickBot="1">
      <c r="B6" s="18" t="s">
        <v>15</v>
      </c>
      <c r="C6" s="19"/>
      <c r="D6" s="20"/>
      <c r="E6" s="21">
        <f>E7</f>
        <v>676361661.9576</v>
      </c>
      <c r="F6" s="22">
        <v>735958294.98350406</v>
      </c>
      <c r="G6" s="16">
        <f>E6-F6</f>
        <v>-59596633.025904059</v>
      </c>
      <c r="H6" s="23"/>
      <c r="I6" s="24"/>
      <c r="J6" s="24"/>
      <c r="K6" s="24"/>
      <c r="L6" s="25"/>
      <c r="M6" s="24"/>
      <c r="N6" s="24"/>
      <c r="O6" s="24"/>
      <c r="P6" s="24"/>
      <c r="Q6" s="24"/>
      <c r="R6" s="26"/>
      <c r="S6" s="26"/>
    </row>
    <row r="7" spans="1:22" ht="17.25" thickBot="1">
      <c r="B7" s="27"/>
      <c r="C7" s="28" t="s">
        <v>16</v>
      </c>
      <c r="D7" s="28"/>
      <c r="E7" s="29">
        <f>E8+E24+E27</f>
        <v>676361661.9576</v>
      </c>
      <c r="F7" s="30">
        <v>735958294.98350406</v>
      </c>
      <c r="G7" s="16">
        <f>E7-F7</f>
        <v>-59596633.025904059</v>
      </c>
      <c r="H7" s="23"/>
      <c r="I7" s="24"/>
      <c r="J7" s="24"/>
      <c r="K7" s="24"/>
      <c r="L7" s="25"/>
      <c r="M7" s="24"/>
      <c r="N7" s="24"/>
      <c r="O7" s="24"/>
      <c r="P7" s="24"/>
      <c r="Q7" s="24"/>
      <c r="R7" s="26"/>
      <c r="S7" s="26"/>
    </row>
    <row r="8" spans="1:22" ht="17.25" thickBot="1">
      <c r="B8" s="31"/>
      <c r="C8" s="32"/>
      <c r="D8" s="33" t="s">
        <v>17</v>
      </c>
      <c r="E8" s="34">
        <f>R9</f>
        <v>321161661.9576</v>
      </c>
      <c r="F8" s="22">
        <v>317170294.983504</v>
      </c>
      <c r="G8" s="16">
        <f>E8-F8</f>
        <v>3991366.9740960002</v>
      </c>
      <c r="H8" s="35"/>
      <c r="I8" s="36"/>
      <c r="J8" s="36"/>
      <c r="K8" s="36"/>
      <c r="L8" s="25"/>
      <c r="M8" s="36"/>
      <c r="N8" s="36"/>
      <c r="O8" s="36"/>
      <c r="P8" s="36"/>
      <c r="Q8" s="36"/>
      <c r="R8" s="37"/>
      <c r="S8" s="37"/>
    </row>
    <row r="9" spans="1:22" ht="17.25" thickBot="1">
      <c r="B9" s="38"/>
      <c r="C9" s="39"/>
      <c r="D9" s="39"/>
      <c r="E9" s="40"/>
      <c r="F9" s="41"/>
      <c r="G9" s="16">
        <f t="shared" ref="G9:G85" si="0">F9-E9</f>
        <v>0</v>
      </c>
      <c r="H9" s="42"/>
      <c r="I9" s="43"/>
      <c r="J9" s="43"/>
      <c r="K9" s="43"/>
      <c r="L9" s="44">
        <f>SUM(L10:L23)</f>
        <v>96</v>
      </c>
      <c r="M9" s="45" t="s">
        <v>18</v>
      </c>
      <c r="N9" s="43"/>
      <c r="O9" s="43"/>
      <c r="P9" s="43"/>
      <c r="Q9" s="43"/>
      <c r="R9" s="46">
        <f>SUM(R10:R23)</f>
        <v>321161661.9576</v>
      </c>
      <c r="S9" s="47"/>
    </row>
    <row r="10" spans="1:22" ht="17.25" thickBot="1">
      <c r="B10" s="38"/>
      <c r="C10" s="48"/>
      <c r="D10" s="48"/>
      <c r="E10" s="49"/>
      <c r="F10" s="50"/>
      <c r="G10" s="16">
        <f t="shared" si="0"/>
        <v>0</v>
      </c>
      <c r="H10" s="51" t="s">
        <v>19</v>
      </c>
      <c r="I10" s="52">
        <f>[1]세입기초자료!$F$9</f>
        <v>512460.56159999996</v>
      </c>
      <c r="J10" s="45" t="s">
        <v>20</v>
      </c>
      <c r="K10" s="45" t="s">
        <v>21</v>
      </c>
      <c r="L10" s="53">
        <v>1</v>
      </c>
      <c r="M10" s="45" t="s">
        <v>18</v>
      </c>
      <c r="N10" s="45" t="s">
        <v>21</v>
      </c>
      <c r="O10" s="54">
        <v>12</v>
      </c>
      <c r="P10" s="45" t="s">
        <v>22</v>
      </c>
      <c r="Q10" s="45" t="s">
        <v>23</v>
      </c>
      <c r="R10" s="55">
        <f>I10*L10*O10</f>
        <v>6149526.7391999997</v>
      </c>
      <c r="S10" s="56" t="s">
        <v>24</v>
      </c>
    </row>
    <row r="11" spans="1:22" ht="17.25" thickBot="1">
      <c r="B11" s="38"/>
      <c r="C11" s="48"/>
      <c r="D11" s="48"/>
      <c r="E11" s="49"/>
      <c r="F11" s="50"/>
      <c r="G11" s="16">
        <f t="shared" si="0"/>
        <v>0</v>
      </c>
      <c r="H11" s="51" t="s">
        <v>25</v>
      </c>
      <c r="I11" s="52">
        <f>[1]세입기초자료!$F$12</f>
        <v>307476.33695999993</v>
      </c>
      <c r="J11" s="45" t="s">
        <v>20</v>
      </c>
      <c r="K11" s="45" t="s">
        <v>21</v>
      </c>
      <c r="L11" s="53">
        <v>0</v>
      </c>
      <c r="M11" s="45" t="s">
        <v>18</v>
      </c>
      <c r="N11" s="45" t="s">
        <v>21</v>
      </c>
      <c r="O11" s="54">
        <v>12</v>
      </c>
      <c r="P11" s="45" t="s">
        <v>22</v>
      </c>
      <c r="Q11" s="45" t="s">
        <v>23</v>
      </c>
      <c r="R11" s="55">
        <f>I11*L11*O11</f>
        <v>0</v>
      </c>
      <c r="S11" s="56"/>
    </row>
    <row r="12" spans="1:22" ht="17.25" thickBot="1">
      <c r="B12" s="38"/>
      <c r="C12" s="48"/>
      <c r="D12" s="48"/>
      <c r="E12" s="49"/>
      <c r="F12" s="50"/>
      <c r="G12" s="16">
        <f t="shared" si="0"/>
        <v>0</v>
      </c>
      <c r="H12" s="51" t="s">
        <v>26</v>
      </c>
      <c r="I12" s="52">
        <f>[1]세입기초자료!$F$10</f>
        <v>475413.02100000001</v>
      </c>
      <c r="J12" s="45" t="s">
        <v>20</v>
      </c>
      <c r="K12" s="45" t="s">
        <v>21</v>
      </c>
      <c r="L12" s="53">
        <v>8</v>
      </c>
      <c r="M12" s="45" t="s">
        <v>18</v>
      </c>
      <c r="N12" s="45" t="s">
        <v>21</v>
      </c>
      <c r="O12" s="54">
        <v>12</v>
      </c>
      <c r="P12" s="45" t="s">
        <v>22</v>
      </c>
      <c r="Q12" s="45" t="s">
        <v>23</v>
      </c>
      <c r="R12" s="55">
        <f t="shared" ref="R12:R13" si="1">I12*L12*O12</f>
        <v>45639650.016000003</v>
      </c>
      <c r="S12" s="56" t="s">
        <v>27</v>
      </c>
    </row>
    <row r="13" spans="1:22" ht="17.25" thickBot="1">
      <c r="B13" s="38"/>
      <c r="C13" s="48"/>
      <c r="D13" s="48"/>
      <c r="E13" s="49"/>
      <c r="F13" s="50"/>
      <c r="G13" s="16">
        <f t="shared" si="0"/>
        <v>0</v>
      </c>
      <c r="H13" s="51" t="s">
        <v>28</v>
      </c>
      <c r="I13" s="52">
        <f>[1]세입기초자료!$F$13</f>
        <v>285247.8126</v>
      </c>
      <c r="J13" s="45" t="s">
        <v>20</v>
      </c>
      <c r="K13" s="45" t="s">
        <v>21</v>
      </c>
      <c r="L13" s="53">
        <v>3</v>
      </c>
      <c r="M13" s="45" t="s">
        <v>18</v>
      </c>
      <c r="N13" s="45" t="s">
        <v>21</v>
      </c>
      <c r="O13" s="54">
        <v>12</v>
      </c>
      <c r="P13" s="45" t="s">
        <v>22</v>
      </c>
      <c r="Q13" s="45" t="s">
        <v>23</v>
      </c>
      <c r="R13" s="55">
        <f t="shared" si="1"/>
        <v>10268921.253599999</v>
      </c>
      <c r="S13" s="56"/>
    </row>
    <row r="14" spans="1:22" ht="17.25" thickBot="1">
      <c r="B14" s="38"/>
      <c r="C14" s="48"/>
      <c r="D14" s="48"/>
      <c r="E14" s="49"/>
      <c r="F14" s="50"/>
      <c r="G14" s="16">
        <f t="shared" si="0"/>
        <v>0</v>
      </c>
      <c r="H14" s="51" t="s">
        <v>29</v>
      </c>
      <c r="I14" s="52">
        <f>[1]세입기초자료!$F$19</f>
        <v>190165.2084</v>
      </c>
      <c r="J14" s="45" t="s">
        <v>20</v>
      </c>
      <c r="K14" s="45" t="s">
        <v>21</v>
      </c>
      <c r="L14" s="53">
        <v>4</v>
      </c>
      <c r="M14" s="45" t="s">
        <v>18</v>
      </c>
      <c r="N14" s="45" t="s">
        <v>21</v>
      </c>
      <c r="O14" s="54">
        <v>12</v>
      </c>
      <c r="P14" s="45" t="s">
        <v>22</v>
      </c>
      <c r="Q14" s="45" t="s">
        <v>23</v>
      </c>
      <c r="R14" s="55">
        <f>I14*L14*O14</f>
        <v>9127930.0032000002</v>
      </c>
      <c r="S14" s="56"/>
      <c r="V14" s="57">
        <f>E8+E52+E40</f>
        <v>2950984969.4159999</v>
      </c>
    </row>
    <row r="15" spans="1:22" ht="17.25" thickBot="1">
      <c r="B15" s="38"/>
      <c r="C15" s="48"/>
      <c r="D15" s="48"/>
      <c r="E15" s="49"/>
      <c r="F15" s="50"/>
      <c r="G15" s="16">
        <f t="shared" si="0"/>
        <v>0</v>
      </c>
      <c r="H15" s="51" t="s">
        <v>30</v>
      </c>
      <c r="I15" s="52">
        <f>[1]세입기초자료!F22</f>
        <v>0</v>
      </c>
      <c r="J15" s="45" t="s">
        <v>20</v>
      </c>
      <c r="K15" s="45" t="s">
        <v>21</v>
      </c>
      <c r="L15" s="53">
        <v>3</v>
      </c>
      <c r="M15" s="45" t="s">
        <v>18</v>
      </c>
      <c r="N15" s="45" t="s">
        <v>21</v>
      </c>
      <c r="O15" s="54">
        <v>12</v>
      </c>
      <c r="P15" s="45" t="s">
        <v>22</v>
      </c>
      <c r="Q15" s="45" t="s">
        <v>23</v>
      </c>
      <c r="R15" s="55">
        <f t="shared" ref="R15:R23" si="2">I15*L15*O15</f>
        <v>0</v>
      </c>
      <c r="S15" s="56"/>
    </row>
    <row r="16" spans="1:22" ht="17.25" thickBot="1">
      <c r="B16" s="38"/>
      <c r="C16" s="48"/>
      <c r="D16" s="48"/>
      <c r="E16" s="49"/>
      <c r="F16" s="50"/>
      <c r="G16" s="16">
        <f t="shared" si="0"/>
        <v>0</v>
      </c>
      <c r="H16" s="51" t="s">
        <v>31</v>
      </c>
      <c r="I16" s="52">
        <f>[1]세입기초자료!$F$11</f>
        <v>448950.49200000003</v>
      </c>
      <c r="J16" s="45" t="s">
        <v>20</v>
      </c>
      <c r="K16" s="45" t="s">
        <v>21</v>
      </c>
      <c r="L16" s="53">
        <v>13</v>
      </c>
      <c r="M16" s="45" t="s">
        <v>18</v>
      </c>
      <c r="N16" s="45" t="s">
        <v>21</v>
      </c>
      <c r="O16" s="54">
        <v>12</v>
      </c>
      <c r="P16" s="45" t="s">
        <v>22</v>
      </c>
      <c r="Q16" s="45" t="s">
        <v>23</v>
      </c>
      <c r="R16" s="55">
        <f t="shared" si="2"/>
        <v>70036276.752000004</v>
      </c>
      <c r="S16" s="56" t="s">
        <v>32</v>
      </c>
    </row>
    <row r="17" spans="2:19" ht="17.25" thickBot="1">
      <c r="B17" s="38"/>
      <c r="C17" s="48"/>
      <c r="D17" s="48"/>
      <c r="E17" s="49"/>
      <c r="F17" s="50"/>
      <c r="G17" s="16">
        <f t="shared" si="0"/>
        <v>0</v>
      </c>
      <c r="H17" s="51" t="s">
        <v>33</v>
      </c>
      <c r="I17" s="52">
        <f>[1]세입기초자료!$F$14</f>
        <v>269370.29519999999</v>
      </c>
      <c r="J17" s="45" t="s">
        <v>20</v>
      </c>
      <c r="K17" s="45" t="s">
        <v>21</v>
      </c>
      <c r="L17" s="53">
        <v>2</v>
      </c>
      <c r="M17" s="45" t="s">
        <v>18</v>
      </c>
      <c r="N17" s="45" t="s">
        <v>21</v>
      </c>
      <c r="O17" s="54">
        <v>12</v>
      </c>
      <c r="P17" s="45" t="s">
        <v>22</v>
      </c>
      <c r="Q17" s="45" t="s">
        <v>23</v>
      </c>
      <c r="R17" s="55">
        <f t="shared" si="2"/>
        <v>6464887.0847999994</v>
      </c>
      <c r="S17" s="56"/>
    </row>
    <row r="18" spans="2:19" ht="17.25" thickBot="1">
      <c r="B18" s="38"/>
      <c r="C18" s="48"/>
      <c r="D18" s="48"/>
      <c r="E18" s="49"/>
      <c r="F18" s="50"/>
      <c r="G18" s="16">
        <f t="shared" si="0"/>
        <v>0</v>
      </c>
      <c r="H18" s="51" t="s">
        <v>34</v>
      </c>
      <c r="I18" s="52">
        <f>[1]세입기초자료!$F$20</f>
        <v>179580.19680000001</v>
      </c>
      <c r="J18" s="45" t="s">
        <v>20</v>
      </c>
      <c r="K18" s="45" t="s">
        <v>21</v>
      </c>
      <c r="L18" s="53">
        <v>13</v>
      </c>
      <c r="M18" s="45" t="s">
        <v>18</v>
      </c>
      <c r="N18" s="45" t="s">
        <v>21</v>
      </c>
      <c r="O18" s="54">
        <v>12</v>
      </c>
      <c r="P18" s="45" t="s">
        <v>22</v>
      </c>
      <c r="Q18" s="45" t="s">
        <v>23</v>
      </c>
      <c r="R18" s="55">
        <f t="shared" si="2"/>
        <v>28014510.700800002</v>
      </c>
      <c r="S18" s="56"/>
    </row>
    <row r="19" spans="2:19" ht="17.25" thickBot="1">
      <c r="B19" s="38"/>
      <c r="C19" s="48"/>
      <c r="D19" s="48"/>
      <c r="E19" s="49"/>
      <c r="F19" s="50"/>
      <c r="G19" s="16">
        <f t="shared" si="0"/>
        <v>0</v>
      </c>
      <c r="H19" s="51" t="s">
        <v>35</v>
      </c>
      <c r="I19" s="52">
        <f>[1]세입기초자료!F23</f>
        <v>0</v>
      </c>
      <c r="J19" s="45" t="s">
        <v>20</v>
      </c>
      <c r="K19" s="45" t="s">
        <v>21</v>
      </c>
      <c r="L19" s="53">
        <v>4</v>
      </c>
      <c r="M19" s="45" t="s">
        <v>18</v>
      </c>
      <c r="N19" s="45" t="s">
        <v>21</v>
      </c>
      <c r="O19" s="54">
        <v>12</v>
      </c>
      <c r="P19" s="45" t="s">
        <v>22</v>
      </c>
      <c r="Q19" s="45" t="s">
        <v>36</v>
      </c>
      <c r="R19" s="55">
        <f t="shared" si="2"/>
        <v>0</v>
      </c>
      <c r="S19" s="56"/>
    </row>
    <row r="20" spans="2:19" ht="17.25" thickBot="1">
      <c r="B20" s="38"/>
      <c r="C20" s="48"/>
      <c r="D20" s="48"/>
      <c r="E20" s="49"/>
      <c r="F20" s="50"/>
      <c r="G20" s="16">
        <f t="shared" si="0"/>
        <v>0</v>
      </c>
      <c r="H20" s="51" t="s">
        <v>37</v>
      </c>
      <c r="I20" s="52">
        <f>[1]세입기초자료!$F$11</f>
        <v>448950.49200000003</v>
      </c>
      <c r="J20" s="45" t="s">
        <v>20</v>
      </c>
      <c r="K20" s="45" t="s">
        <v>21</v>
      </c>
      <c r="L20" s="53">
        <v>17</v>
      </c>
      <c r="M20" s="45" t="s">
        <v>18</v>
      </c>
      <c r="N20" s="45" t="s">
        <v>21</v>
      </c>
      <c r="O20" s="54">
        <v>12</v>
      </c>
      <c r="P20" s="45" t="s">
        <v>22</v>
      </c>
      <c r="Q20" s="45" t="s">
        <v>23</v>
      </c>
      <c r="R20" s="55">
        <f t="shared" si="2"/>
        <v>91585900.368000001</v>
      </c>
      <c r="S20" s="56"/>
    </row>
    <row r="21" spans="2:19" ht="17.25" thickBot="1">
      <c r="B21" s="38"/>
      <c r="C21" s="48"/>
      <c r="D21" s="48"/>
      <c r="E21" s="49"/>
      <c r="F21" s="50"/>
      <c r="G21" s="16">
        <f t="shared" si="0"/>
        <v>0</v>
      </c>
      <c r="H21" s="51" t="s">
        <v>38</v>
      </c>
      <c r="I21" s="52">
        <f>[1]세입기초자료!F14</f>
        <v>269370.29519999999</v>
      </c>
      <c r="J21" s="45" t="s">
        <v>20</v>
      </c>
      <c r="K21" s="45" t="s">
        <v>21</v>
      </c>
      <c r="L21" s="53">
        <v>8</v>
      </c>
      <c r="M21" s="45" t="s">
        <v>18</v>
      </c>
      <c r="N21" s="45" t="s">
        <v>21</v>
      </c>
      <c r="O21" s="54">
        <v>12</v>
      </c>
      <c r="P21" s="45" t="s">
        <v>22</v>
      </c>
      <c r="Q21" s="45" t="s">
        <v>23</v>
      </c>
      <c r="R21" s="55">
        <f t="shared" si="2"/>
        <v>25859548.339199997</v>
      </c>
      <c r="S21" s="56"/>
    </row>
    <row r="22" spans="2:19" ht="17.25" thickBot="1">
      <c r="B22" s="38"/>
      <c r="C22" s="48"/>
      <c r="D22" s="48"/>
      <c r="E22" s="49"/>
      <c r="F22" s="50"/>
      <c r="G22" s="16">
        <f t="shared" si="0"/>
        <v>0</v>
      </c>
      <c r="H22" s="51" t="s">
        <v>39</v>
      </c>
      <c r="I22" s="52">
        <f>[1]세입기초자료!$F$20</f>
        <v>179580.19680000001</v>
      </c>
      <c r="J22" s="45" t="s">
        <v>20</v>
      </c>
      <c r="K22" s="45" t="s">
        <v>21</v>
      </c>
      <c r="L22" s="53">
        <v>13</v>
      </c>
      <c r="M22" s="45" t="s">
        <v>18</v>
      </c>
      <c r="N22" s="45" t="s">
        <v>21</v>
      </c>
      <c r="O22" s="54">
        <v>12</v>
      </c>
      <c r="P22" s="45" t="s">
        <v>22</v>
      </c>
      <c r="Q22" s="45" t="s">
        <v>23</v>
      </c>
      <c r="R22" s="55">
        <f t="shared" si="2"/>
        <v>28014510.700800002</v>
      </c>
      <c r="S22" s="56"/>
    </row>
    <row r="23" spans="2:19" ht="17.25" thickBot="1">
      <c r="B23" s="38"/>
      <c r="C23" s="48"/>
      <c r="D23" s="58"/>
      <c r="E23" s="59"/>
      <c r="F23" s="60"/>
      <c r="G23" s="16">
        <f t="shared" si="0"/>
        <v>0</v>
      </c>
      <c r="H23" s="51" t="s">
        <v>40</v>
      </c>
      <c r="I23" s="52">
        <f>[1]세입기초자료!F27</f>
        <v>0</v>
      </c>
      <c r="J23" s="45" t="s">
        <v>20</v>
      </c>
      <c r="K23" s="45" t="s">
        <v>21</v>
      </c>
      <c r="L23" s="53">
        <v>7</v>
      </c>
      <c r="M23" s="45" t="s">
        <v>18</v>
      </c>
      <c r="N23" s="45" t="s">
        <v>21</v>
      </c>
      <c r="O23" s="54">
        <v>12</v>
      </c>
      <c r="P23" s="45" t="s">
        <v>41</v>
      </c>
      <c r="Q23" s="45" t="s">
        <v>23</v>
      </c>
      <c r="R23" s="55">
        <f t="shared" si="2"/>
        <v>0</v>
      </c>
      <c r="S23" s="56"/>
    </row>
    <row r="24" spans="2:19" ht="17.25" thickBot="1">
      <c r="B24" s="38"/>
      <c r="C24" s="48"/>
      <c r="D24" s="61" t="s">
        <v>42</v>
      </c>
      <c r="E24" s="62">
        <f>H24</f>
        <v>270000000</v>
      </c>
      <c r="F24" s="63">
        <v>346788000</v>
      </c>
      <c r="G24" s="16">
        <f>E24-F24</f>
        <v>-76788000</v>
      </c>
      <c r="H24" s="621">
        <f>SUM(R25:R26)</f>
        <v>270000000</v>
      </c>
      <c r="I24" s="622"/>
      <c r="J24" s="622"/>
      <c r="K24" s="622"/>
      <c r="L24" s="622"/>
      <c r="M24" s="622"/>
      <c r="N24" s="622"/>
      <c r="O24" s="622"/>
      <c r="P24" s="622"/>
      <c r="Q24" s="622"/>
      <c r="R24" s="623"/>
      <c r="S24" s="56"/>
    </row>
    <row r="25" spans="2:19" ht="17.25" thickBot="1">
      <c r="B25" s="38"/>
      <c r="C25" s="48"/>
      <c r="D25" s="64"/>
      <c r="E25" s="59"/>
      <c r="F25" s="65"/>
      <c r="G25" s="16">
        <f t="shared" si="0"/>
        <v>0</v>
      </c>
      <c r="H25" s="27" t="s">
        <v>43</v>
      </c>
      <c r="I25" s="66">
        <v>300000</v>
      </c>
      <c r="J25" s="45" t="s">
        <v>20</v>
      </c>
      <c r="K25" s="45" t="s">
        <v>21</v>
      </c>
      <c r="L25" s="53">
        <v>75</v>
      </c>
      <c r="M25" s="45" t="s">
        <v>18</v>
      </c>
      <c r="N25" s="45" t="s">
        <v>21</v>
      </c>
      <c r="O25" s="54">
        <v>12</v>
      </c>
      <c r="P25" s="45" t="s">
        <v>22</v>
      </c>
      <c r="Q25" s="45" t="s">
        <v>23</v>
      </c>
      <c r="R25" s="55">
        <f>I25*L25*O25</f>
        <v>270000000</v>
      </c>
      <c r="S25" s="56"/>
    </row>
    <row r="26" spans="2:19" ht="17.25" thickBot="1">
      <c r="B26" s="38"/>
      <c r="C26" s="48"/>
      <c r="D26" s="67"/>
      <c r="E26" s="49"/>
      <c r="F26" s="68"/>
      <c r="G26" s="16">
        <f t="shared" si="0"/>
        <v>0</v>
      </c>
      <c r="H26" s="69"/>
      <c r="I26" s="70"/>
      <c r="J26" s="45"/>
      <c r="K26" s="45"/>
      <c r="L26" s="53"/>
      <c r="M26" s="45"/>
      <c r="N26" s="45"/>
      <c r="O26" s="54"/>
      <c r="P26" s="45"/>
      <c r="Q26" s="45"/>
      <c r="R26" s="71"/>
      <c r="S26" s="56"/>
    </row>
    <row r="27" spans="2:19" ht="17.25" thickBot="1">
      <c r="B27" s="38"/>
      <c r="C27" s="48"/>
      <c r="D27" s="72" t="s">
        <v>44</v>
      </c>
      <c r="E27" s="62">
        <f>R28+R30</f>
        <v>85200000</v>
      </c>
      <c r="F27" s="63">
        <v>72000000</v>
      </c>
      <c r="G27" s="16">
        <f>E27-F27</f>
        <v>13200000</v>
      </c>
      <c r="H27" s="621">
        <f>R28+R29+R30</f>
        <v>85200000</v>
      </c>
      <c r="I27" s="622"/>
      <c r="J27" s="622"/>
      <c r="K27" s="622"/>
      <c r="L27" s="622"/>
      <c r="M27" s="622"/>
      <c r="N27" s="622"/>
      <c r="O27" s="622"/>
      <c r="P27" s="622"/>
      <c r="Q27" s="622"/>
      <c r="R27" s="623"/>
      <c r="S27" s="56"/>
    </row>
    <row r="28" spans="2:19" ht="17.25" thickBot="1">
      <c r="B28" s="38"/>
      <c r="C28" s="48"/>
      <c r="D28" s="48"/>
      <c r="E28" s="49"/>
      <c r="F28" s="68"/>
      <c r="G28" s="16">
        <f t="shared" si="0"/>
        <v>0</v>
      </c>
      <c r="H28" s="27" t="s">
        <v>45</v>
      </c>
      <c r="I28" s="66">
        <v>150000</v>
      </c>
      <c r="J28" s="45" t="s">
        <v>20</v>
      </c>
      <c r="K28" s="45" t="s">
        <v>21</v>
      </c>
      <c r="L28" s="53">
        <v>10</v>
      </c>
      <c r="M28" s="45" t="s">
        <v>18</v>
      </c>
      <c r="N28" s="45" t="s">
        <v>21</v>
      </c>
      <c r="O28" s="54">
        <v>12</v>
      </c>
      <c r="P28" s="45" t="s">
        <v>22</v>
      </c>
      <c r="Q28" s="45" t="s">
        <v>23</v>
      </c>
      <c r="R28" s="55">
        <f>I28*L28*O28</f>
        <v>18000000</v>
      </c>
      <c r="S28" s="56" t="s">
        <v>46</v>
      </c>
    </row>
    <row r="29" spans="2:19" ht="17.25" thickBot="1">
      <c r="B29" s="38"/>
      <c r="C29" s="48"/>
      <c r="D29" s="48"/>
      <c r="E29" s="49"/>
      <c r="F29" s="68"/>
      <c r="G29" s="16">
        <f t="shared" si="0"/>
        <v>0</v>
      </c>
      <c r="H29" s="73" t="s">
        <v>47</v>
      </c>
      <c r="I29" s="74">
        <v>0</v>
      </c>
      <c r="J29" s="75" t="s">
        <v>20</v>
      </c>
      <c r="K29" s="75" t="s">
        <v>21</v>
      </c>
      <c r="L29" s="76">
        <v>97</v>
      </c>
      <c r="M29" s="75" t="s">
        <v>18</v>
      </c>
      <c r="N29" s="75" t="s">
        <v>21</v>
      </c>
      <c r="O29" s="77">
        <v>12</v>
      </c>
      <c r="P29" s="75" t="s">
        <v>22</v>
      </c>
      <c r="Q29" s="75" t="s">
        <v>23</v>
      </c>
      <c r="R29" s="78">
        <f t="shared" ref="R29:R30" si="3">I29*L29*O29</f>
        <v>0</v>
      </c>
      <c r="S29" s="56"/>
    </row>
    <row r="30" spans="2:19" ht="17.25" thickBot="1">
      <c r="B30" s="79"/>
      <c r="C30" s="58"/>
      <c r="D30" s="58"/>
      <c r="E30" s="59"/>
      <c r="F30" s="80"/>
      <c r="G30" s="16">
        <f t="shared" si="0"/>
        <v>0</v>
      </c>
      <c r="H30" s="73" t="s">
        <v>48</v>
      </c>
      <c r="I30" s="74">
        <v>5600000</v>
      </c>
      <c r="J30" s="75" t="s">
        <v>20</v>
      </c>
      <c r="K30" s="75" t="s">
        <v>21</v>
      </c>
      <c r="L30" s="76">
        <v>1</v>
      </c>
      <c r="M30" s="75" t="s">
        <v>49</v>
      </c>
      <c r="N30" s="75" t="s">
        <v>21</v>
      </c>
      <c r="O30" s="77">
        <v>12</v>
      </c>
      <c r="P30" s="75" t="s">
        <v>22</v>
      </c>
      <c r="Q30" s="75" t="s">
        <v>23</v>
      </c>
      <c r="R30" s="55">
        <f t="shared" si="3"/>
        <v>67200000</v>
      </c>
      <c r="S30" s="56"/>
    </row>
    <row r="31" spans="2:19" ht="17.25" thickBot="1">
      <c r="B31" s="18" t="s">
        <v>50</v>
      </c>
      <c r="C31" s="19"/>
      <c r="D31" s="20"/>
      <c r="E31" s="21">
        <f>R33</f>
        <v>0</v>
      </c>
      <c r="F31" s="81">
        <v>0</v>
      </c>
      <c r="G31" s="16">
        <f t="shared" si="0"/>
        <v>0</v>
      </c>
      <c r="H31" s="606"/>
      <c r="I31" s="607"/>
      <c r="J31" s="607"/>
      <c r="K31" s="607"/>
      <c r="L31" s="607"/>
      <c r="M31" s="607"/>
      <c r="N31" s="607"/>
      <c r="O31" s="607"/>
      <c r="P31" s="607"/>
      <c r="Q31" s="607"/>
      <c r="R31" s="608"/>
      <c r="S31" s="56"/>
    </row>
    <row r="32" spans="2:19" ht="17.25" thickBot="1">
      <c r="B32" s="82"/>
      <c r="C32" s="624" t="s">
        <v>51</v>
      </c>
      <c r="D32" s="624"/>
      <c r="E32" s="83">
        <v>0</v>
      </c>
      <c r="F32" s="81">
        <v>0</v>
      </c>
      <c r="G32" s="16">
        <f t="shared" si="0"/>
        <v>0</v>
      </c>
      <c r="H32" s="609">
        <v>0</v>
      </c>
      <c r="I32" s="610"/>
      <c r="J32" s="610"/>
      <c r="K32" s="610"/>
      <c r="L32" s="610"/>
      <c r="M32" s="610"/>
      <c r="N32" s="610"/>
      <c r="O32" s="610"/>
      <c r="P32" s="610"/>
      <c r="Q32" s="610"/>
      <c r="R32" s="611"/>
      <c r="S32" s="56"/>
    </row>
    <row r="33" spans="2:19" ht="17.25" thickBot="1">
      <c r="B33" s="79"/>
      <c r="C33" s="84"/>
      <c r="D33" s="85" t="s">
        <v>52</v>
      </c>
      <c r="E33" s="83">
        <v>0</v>
      </c>
      <c r="F33" s="30">
        <v>0</v>
      </c>
      <c r="G33" s="16">
        <f t="shared" si="0"/>
        <v>0</v>
      </c>
      <c r="H33" s="86" t="s">
        <v>53</v>
      </c>
      <c r="I33" s="87">
        <v>0</v>
      </c>
      <c r="J33" s="88" t="s">
        <v>20</v>
      </c>
      <c r="K33" s="88" t="s">
        <v>21</v>
      </c>
      <c r="L33" s="89">
        <v>1</v>
      </c>
      <c r="M33" s="88" t="s">
        <v>18</v>
      </c>
      <c r="N33" s="88" t="s">
        <v>21</v>
      </c>
      <c r="O33" s="90">
        <v>1</v>
      </c>
      <c r="P33" s="88" t="s">
        <v>22</v>
      </c>
      <c r="Q33" s="88" t="s">
        <v>23</v>
      </c>
      <c r="R33" s="91">
        <f>I33*L33*O33</f>
        <v>0</v>
      </c>
      <c r="S33" s="56"/>
    </row>
    <row r="34" spans="2:19" ht="17.25" thickBot="1">
      <c r="B34" s="18" t="s">
        <v>54</v>
      </c>
      <c r="C34" s="19"/>
      <c r="D34" s="20"/>
      <c r="E34" s="21">
        <f>E35+E37+E39+E41</f>
        <v>82640000</v>
      </c>
      <c r="F34" s="30">
        <v>60511160</v>
      </c>
      <c r="G34" s="16">
        <f>E34-F34</f>
        <v>22128840</v>
      </c>
      <c r="H34" s="606"/>
      <c r="I34" s="607"/>
      <c r="J34" s="607"/>
      <c r="K34" s="607"/>
      <c r="L34" s="607"/>
      <c r="M34" s="607"/>
      <c r="N34" s="607"/>
      <c r="O34" s="607"/>
      <c r="P34" s="607"/>
      <c r="Q34" s="607"/>
      <c r="R34" s="608"/>
      <c r="S34" s="56"/>
    </row>
    <row r="35" spans="2:19" ht="17.25" thickBot="1">
      <c r="B35" s="38"/>
      <c r="C35" s="617" t="s">
        <v>55</v>
      </c>
      <c r="D35" s="615"/>
      <c r="E35" s="92">
        <v>0</v>
      </c>
      <c r="F35" s="30">
        <v>0</v>
      </c>
      <c r="G35" s="16">
        <f t="shared" si="0"/>
        <v>0</v>
      </c>
      <c r="H35" s="609">
        <v>0</v>
      </c>
      <c r="I35" s="610"/>
      <c r="J35" s="610"/>
      <c r="K35" s="610"/>
      <c r="L35" s="610"/>
      <c r="M35" s="610"/>
      <c r="N35" s="610"/>
      <c r="O35" s="610"/>
      <c r="P35" s="610"/>
      <c r="Q35" s="610"/>
      <c r="R35" s="611"/>
      <c r="S35" s="56"/>
    </row>
    <row r="36" spans="2:19" ht="17.25" thickBot="1">
      <c r="B36" s="38"/>
      <c r="C36" s="84"/>
      <c r="D36" s="85" t="s">
        <v>56</v>
      </c>
      <c r="E36" s="83">
        <v>0</v>
      </c>
      <c r="F36" s="81">
        <v>0</v>
      </c>
      <c r="G36" s="16">
        <f t="shared" si="0"/>
        <v>0</v>
      </c>
      <c r="H36" s="86"/>
      <c r="I36" s="87">
        <v>0</v>
      </c>
      <c r="J36" s="88" t="s">
        <v>20</v>
      </c>
      <c r="K36" s="88" t="s">
        <v>21</v>
      </c>
      <c r="L36" s="89">
        <v>1</v>
      </c>
      <c r="M36" s="88" t="s">
        <v>18</v>
      </c>
      <c r="N36" s="88" t="s">
        <v>21</v>
      </c>
      <c r="O36" s="90">
        <v>1</v>
      </c>
      <c r="P36" s="88" t="s">
        <v>22</v>
      </c>
      <c r="Q36" s="88" t="s">
        <v>23</v>
      </c>
      <c r="R36" s="71">
        <v>0</v>
      </c>
      <c r="S36" s="56"/>
    </row>
    <row r="37" spans="2:19" ht="17.25" thickBot="1">
      <c r="B37" s="38"/>
      <c r="C37" s="617" t="s">
        <v>57</v>
      </c>
      <c r="D37" s="615"/>
      <c r="E37" s="92">
        <v>0</v>
      </c>
      <c r="F37" s="30">
        <v>0</v>
      </c>
      <c r="G37" s="16">
        <f t="shared" si="0"/>
        <v>0</v>
      </c>
      <c r="H37" s="609">
        <v>0</v>
      </c>
      <c r="I37" s="610"/>
      <c r="J37" s="610"/>
      <c r="K37" s="610"/>
      <c r="L37" s="610"/>
      <c r="M37" s="610"/>
      <c r="N37" s="610"/>
      <c r="O37" s="610"/>
      <c r="P37" s="610"/>
      <c r="Q37" s="610"/>
      <c r="R37" s="611"/>
      <c r="S37" s="56"/>
    </row>
    <row r="38" spans="2:19" ht="17.25" thickBot="1">
      <c r="B38" s="38"/>
      <c r="C38" s="84"/>
      <c r="D38" s="85" t="s">
        <v>58</v>
      </c>
      <c r="E38" s="83">
        <v>0</v>
      </c>
      <c r="F38" s="81">
        <v>0</v>
      </c>
      <c r="G38" s="16">
        <f t="shared" si="0"/>
        <v>0</v>
      </c>
      <c r="H38" s="86"/>
      <c r="I38" s="87">
        <v>0</v>
      </c>
      <c r="J38" s="88" t="s">
        <v>20</v>
      </c>
      <c r="K38" s="88" t="s">
        <v>21</v>
      </c>
      <c r="L38" s="89">
        <v>1</v>
      </c>
      <c r="M38" s="88" t="s">
        <v>18</v>
      </c>
      <c r="N38" s="88" t="s">
        <v>21</v>
      </c>
      <c r="O38" s="90">
        <v>1</v>
      </c>
      <c r="P38" s="88" t="s">
        <v>22</v>
      </c>
      <c r="Q38" s="88" t="s">
        <v>23</v>
      </c>
      <c r="R38" s="71">
        <v>0</v>
      </c>
      <c r="S38" s="56"/>
    </row>
    <row r="39" spans="2:19" ht="17.25" thickBot="1">
      <c r="B39" s="38"/>
      <c r="C39" s="617" t="s">
        <v>59</v>
      </c>
      <c r="D39" s="615"/>
      <c r="E39" s="93">
        <f>E40</f>
        <v>80640000</v>
      </c>
      <c r="F39" s="94">
        <v>57791160</v>
      </c>
      <c r="G39" s="16">
        <f>E39-F39</f>
        <v>22848840</v>
      </c>
      <c r="H39" s="95"/>
      <c r="I39" s="96"/>
      <c r="J39" s="96"/>
      <c r="K39" s="96"/>
      <c r="L39" s="96"/>
      <c r="M39" s="96"/>
      <c r="N39" s="96"/>
      <c r="O39" s="96"/>
      <c r="P39" s="96"/>
      <c r="Q39" s="96"/>
      <c r="R39" s="97"/>
      <c r="S39" s="56"/>
    </row>
    <row r="40" spans="2:19" ht="17.25" thickBot="1">
      <c r="B40" s="38"/>
      <c r="C40" s="98"/>
      <c r="D40" s="85" t="s">
        <v>60</v>
      </c>
      <c r="E40" s="99">
        <f>R40</f>
        <v>80640000</v>
      </c>
      <c r="F40" s="81">
        <v>57791160</v>
      </c>
      <c r="G40" s="16">
        <f>E40-F40</f>
        <v>22848840</v>
      </c>
      <c r="H40" s="86" t="s">
        <v>61</v>
      </c>
      <c r="I40" s="87">
        <v>320000</v>
      </c>
      <c r="J40" s="88" t="s">
        <v>20</v>
      </c>
      <c r="K40" s="88" t="s">
        <v>21</v>
      </c>
      <c r="L40" s="89">
        <v>21</v>
      </c>
      <c r="M40" s="88" t="s">
        <v>18</v>
      </c>
      <c r="N40" s="88" t="s">
        <v>21</v>
      </c>
      <c r="O40" s="90">
        <v>12</v>
      </c>
      <c r="P40" s="88" t="s">
        <v>22</v>
      </c>
      <c r="Q40" s="88" t="s">
        <v>23</v>
      </c>
      <c r="R40" s="91">
        <f>I40*L40*O40</f>
        <v>80640000</v>
      </c>
      <c r="S40" s="56"/>
    </row>
    <row r="41" spans="2:19" ht="17.25" thickBot="1">
      <c r="B41" s="38"/>
      <c r="C41" s="614" t="s">
        <v>62</v>
      </c>
      <c r="D41" s="615"/>
      <c r="E41" s="93">
        <f>E42</f>
        <v>2000000</v>
      </c>
      <c r="F41" s="30">
        <v>2720000</v>
      </c>
      <c r="G41" s="16">
        <f>E41-F41</f>
        <v>-720000</v>
      </c>
      <c r="H41" s="609">
        <v>0</v>
      </c>
      <c r="I41" s="610"/>
      <c r="J41" s="610"/>
      <c r="K41" s="610"/>
      <c r="L41" s="610"/>
      <c r="M41" s="610"/>
      <c r="N41" s="610"/>
      <c r="O41" s="610"/>
      <c r="P41" s="610"/>
      <c r="Q41" s="610"/>
      <c r="R41" s="611"/>
      <c r="S41" s="56"/>
    </row>
    <row r="42" spans="2:19" ht="17.25" thickBot="1">
      <c r="B42" s="79"/>
      <c r="C42" s="100"/>
      <c r="D42" s="85" t="s">
        <v>63</v>
      </c>
      <c r="E42" s="99">
        <f>R42</f>
        <v>2000000</v>
      </c>
      <c r="F42" s="81">
        <v>2720000</v>
      </c>
      <c r="G42" s="16">
        <f>E42-F42</f>
        <v>-720000</v>
      </c>
      <c r="H42" s="86" t="s">
        <v>64</v>
      </c>
      <c r="I42" s="87">
        <v>1000000</v>
      </c>
      <c r="J42" s="88" t="s">
        <v>20</v>
      </c>
      <c r="K42" s="88" t="s">
        <v>21</v>
      </c>
      <c r="L42" s="89">
        <v>1</v>
      </c>
      <c r="M42" s="88" t="s">
        <v>18</v>
      </c>
      <c r="N42" s="88" t="s">
        <v>21</v>
      </c>
      <c r="O42" s="90">
        <v>2</v>
      </c>
      <c r="P42" s="88" t="s">
        <v>22</v>
      </c>
      <c r="Q42" s="88" t="s">
        <v>23</v>
      </c>
      <c r="R42" s="91">
        <f>I42*L42*O42</f>
        <v>2000000</v>
      </c>
      <c r="S42" s="56"/>
    </row>
    <row r="43" spans="2:19" ht="17.25" thickBot="1">
      <c r="B43" s="18" t="s">
        <v>65</v>
      </c>
      <c r="C43" s="19"/>
      <c r="D43" s="20"/>
      <c r="E43" s="21">
        <f>E44</f>
        <v>1500000</v>
      </c>
      <c r="F43" s="30">
        <v>500000</v>
      </c>
      <c r="G43" s="16">
        <f t="shared" si="0"/>
        <v>-1000000</v>
      </c>
      <c r="H43" s="606">
        <v>0</v>
      </c>
      <c r="I43" s="607"/>
      <c r="J43" s="607"/>
      <c r="K43" s="607"/>
      <c r="L43" s="607"/>
      <c r="M43" s="607"/>
      <c r="N43" s="607"/>
      <c r="O43" s="607"/>
      <c r="P43" s="607"/>
      <c r="Q43" s="607"/>
      <c r="R43" s="608">
        <v>0</v>
      </c>
      <c r="S43" s="56"/>
    </row>
    <row r="44" spans="2:19" ht="17.25" thickBot="1">
      <c r="B44" s="82"/>
      <c r="C44" s="616" t="s">
        <v>66</v>
      </c>
      <c r="D44" s="600"/>
      <c r="E44" s="34">
        <f>R46</f>
        <v>1500000</v>
      </c>
      <c r="F44" s="22">
        <v>500000</v>
      </c>
      <c r="G44" s="16">
        <f t="shared" si="0"/>
        <v>-1000000</v>
      </c>
      <c r="H44" s="609">
        <v>0</v>
      </c>
      <c r="I44" s="610"/>
      <c r="J44" s="610"/>
      <c r="K44" s="610"/>
      <c r="L44" s="610"/>
      <c r="M44" s="610"/>
      <c r="N44" s="610"/>
      <c r="O44" s="610"/>
      <c r="P44" s="610"/>
      <c r="Q44" s="610"/>
      <c r="R44" s="611"/>
      <c r="S44" s="56"/>
    </row>
    <row r="45" spans="2:19" ht="17.25" thickBot="1">
      <c r="B45" s="38"/>
      <c r="C45" s="39"/>
      <c r="D45" s="101" t="s">
        <v>67</v>
      </c>
      <c r="E45" s="83"/>
      <c r="F45" s="81"/>
      <c r="G45" s="16">
        <f t="shared" si="0"/>
        <v>0</v>
      </c>
      <c r="H45" s="86" t="s">
        <v>68</v>
      </c>
      <c r="I45" s="87">
        <v>0</v>
      </c>
      <c r="J45" s="88" t="s">
        <v>20</v>
      </c>
      <c r="K45" s="88" t="s">
        <v>21</v>
      </c>
      <c r="L45" s="89">
        <v>1</v>
      </c>
      <c r="M45" s="88" t="s">
        <v>22</v>
      </c>
      <c r="N45" s="88"/>
      <c r="O45" s="90"/>
      <c r="P45" s="90"/>
      <c r="Q45" s="88" t="s">
        <v>23</v>
      </c>
      <c r="R45" s="71">
        <v>0</v>
      </c>
      <c r="S45" s="56"/>
    </row>
    <row r="46" spans="2:19" ht="17.25" thickBot="1">
      <c r="B46" s="79"/>
      <c r="C46" s="58"/>
      <c r="D46" s="102" t="s">
        <v>69</v>
      </c>
      <c r="E46" s="99">
        <f>R46</f>
        <v>1500000</v>
      </c>
      <c r="F46" s="81"/>
      <c r="G46" s="16">
        <f t="shared" si="0"/>
        <v>-1500000</v>
      </c>
      <c r="H46" s="86" t="s">
        <v>70</v>
      </c>
      <c r="I46" s="103">
        <v>1500000</v>
      </c>
      <c r="J46" s="88" t="s">
        <v>20</v>
      </c>
      <c r="K46" s="88" t="s">
        <v>21</v>
      </c>
      <c r="L46" s="89">
        <v>1</v>
      </c>
      <c r="M46" s="88" t="s">
        <v>49</v>
      </c>
      <c r="N46" s="88"/>
      <c r="O46" s="90"/>
      <c r="P46" s="90"/>
      <c r="Q46" s="88" t="s">
        <v>23</v>
      </c>
      <c r="R46" s="91">
        <f>I46</f>
        <v>1500000</v>
      </c>
      <c r="S46" s="56"/>
    </row>
    <row r="47" spans="2:19" ht="17.25" thickBot="1">
      <c r="B47" s="18" t="s">
        <v>71</v>
      </c>
      <c r="C47" s="19"/>
      <c r="D47" s="20"/>
      <c r="E47" s="21">
        <f>E48</f>
        <v>0</v>
      </c>
      <c r="F47" s="30">
        <v>0</v>
      </c>
      <c r="G47" s="16">
        <f t="shared" si="0"/>
        <v>0</v>
      </c>
      <c r="H47" s="606"/>
      <c r="I47" s="607"/>
      <c r="J47" s="607"/>
      <c r="K47" s="607"/>
      <c r="L47" s="607"/>
      <c r="M47" s="607"/>
      <c r="N47" s="607"/>
      <c r="O47" s="607"/>
      <c r="P47" s="607"/>
      <c r="Q47" s="607"/>
      <c r="R47" s="608"/>
      <c r="S47" s="56"/>
    </row>
    <row r="48" spans="2:19" ht="17.25" thickBot="1">
      <c r="B48" s="82"/>
      <c r="C48" s="104" t="s">
        <v>72</v>
      </c>
      <c r="D48" s="101"/>
      <c r="E48" s="105">
        <f>H48</f>
        <v>0</v>
      </c>
      <c r="F48" s="106">
        <v>0</v>
      </c>
      <c r="G48" s="16">
        <f t="shared" si="0"/>
        <v>0</v>
      </c>
      <c r="H48" s="603">
        <f>R50</f>
        <v>0</v>
      </c>
      <c r="I48" s="604"/>
      <c r="J48" s="604"/>
      <c r="K48" s="604"/>
      <c r="L48" s="604"/>
      <c r="M48" s="604"/>
      <c r="N48" s="604"/>
      <c r="O48" s="604"/>
      <c r="P48" s="604"/>
      <c r="Q48" s="604"/>
      <c r="R48" s="605">
        <v>0</v>
      </c>
      <c r="S48" s="56"/>
    </row>
    <row r="49" spans="2:19" ht="17.25" thickBot="1">
      <c r="B49" s="38"/>
      <c r="C49" s="39"/>
      <c r="D49" s="102" t="s">
        <v>73</v>
      </c>
      <c r="E49" s="83">
        <v>0</v>
      </c>
      <c r="F49" s="81">
        <v>0</v>
      </c>
      <c r="G49" s="16">
        <f t="shared" si="0"/>
        <v>0</v>
      </c>
      <c r="H49" s="107" t="s">
        <v>74</v>
      </c>
      <c r="I49" s="87">
        <v>0</v>
      </c>
      <c r="J49" s="88" t="s">
        <v>20</v>
      </c>
      <c r="K49" s="88" t="s">
        <v>21</v>
      </c>
      <c r="L49" s="89">
        <v>0</v>
      </c>
      <c r="M49" s="88" t="s">
        <v>49</v>
      </c>
      <c r="N49" s="88"/>
      <c r="O49" s="90"/>
      <c r="P49" s="90"/>
      <c r="Q49" s="88" t="s">
        <v>23</v>
      </c>
      <c r="R49" s="71">
        <v>0</v>
      </c>
      <c r="S49" s="56"/>
    </row>
    <row r="50" spans="2:19" ht="17.25" thickBot="1">
      <c r="B50" s="79"/>
      <c r="C50" s="58"/>
      <c r="D50" s="102" t="s">
        <v>75</v>
      </c>
      <c r="E50" s="99">
        <f>R50</f>
        <v>0</v>
      </c>
      <c r="F50" s="81">
        <v>0</v>
      </c>
      <c r="G50" s="16">
        <f t="shared" si="0"/>
        <v>0</v>
      </c>
      <c r="H50" s="107" t="s">
        <v>76</v>
      </c>
      <c r="I50" s="87">
        <v>0</v>
      </c>
      <c r="J50" s="88" t="s">
        <v>20</v>
      </c>
      <c r="K50" s="88" t="s">
        <v>21</v>
      </c>
      <c r="L50" s="89">
        <v>0</v>
      </c>
      <c r="M50" s="88" t="s">
        <v>49</v>
      </c>
      <c r="N50" s="88"/>
      <c r="O50" s="90"/>
      <c r="P50" s="90"/>
      <c r="Q50" s="88" t="s">
        <v>23</v>
      </c>
      <c r="R50" s="55">
        <f>I50*L50</f>
        <v>0</v>
      </c>
      <c r="S50" s="56"/>
    </row>
    <row r="51" spans="2:19" ht="17.25" thickBot="1">
      <c r="B51" s="18" t="s">
        <v>77</v>
      </c>
      <c r="C51" s="19"/>
      <c r="D51" s="20"/>
      <c r="E51" s="21">
        <f>E53+E68+E83</f>
        <v>2549183307.4583998</v>
      </c>
      <c r="F51" s="81">
        <v>2265150616.0500956</v>
      </c>
      <c r="G51" s="16">
        <f>E51-F51</f>
        <v>284032691.40830421</v>
      </c>
      <c r="H51" s="606"/>
      <c r="I51" s="607"/>
      <c r="J51" s="607"/>
      <c r="K51" s="607"/>
      <c r="L51" s="607"/>
      <c r="M51" s="607"/>
      <c r="N51" s="607"/>
      <c r="O51" s="607"/>
      <c r="P51" s="607"/>
      <c r="Q51" s="607"/>
      <c r="R51" s="608"/>
      <c r="S51" s="56"/>
    </row>
    <row r="52" spans="2:19" ht="17.25" thickBot="1">
      <c r="B52" s="82"/>
      <c r="C52" s="599" t="s">
        <v>78</v>
      </c>
      <c r="D52" s="600"/>
      <c r="E52" s="34">
        <f>E53+E68+E83</f>
        <v>2549183307.4583998</v>
      </c>
      <c r="F52" s="81">
        <v>2265150616.0500956</v>
      </c>
      <c r="G52" s="16">
        <f t="shared" ref="G52:G53" si="4">E52-F52</f>
        <v>284032691.40830421</v>
      </c>
      <c r="H52" s="609"/>
      <c r="I52" s="610"/>
      <c r="J52" s="610"/>
      <c r="K52" s="610"/>
      <c r="L52" s="610"/>
      <c r="M52" s="610"/>
      <c r="N52" s="610"/>
      <c r="O52" s="610"/>
      <c r="P52" s="610"/>
      <c r="Q52" s="610"/>
      <c r="R52" s="611"/>
      <c r="S52" s="56"/>
    </row>
    <row r="53" spans="2:19" ht="17.25" thickBot="1">
      <c r="B53" s="38"/>
      <c r="C53" s="39"/>
      <c r="D53" s="108" t="s">
        <v>79</v>
      </c>
      <c r="E53" s="109">
        <f>R53</f>
        <v>2293436751.3337159</v>
      </c>
      <c r="F53" s="63">
        <v>2193150616.0500998</v>
      </c>
      <c r="G53" s="16">
        <f t="shared" si="4"/>
        <v>100286135.28361607</v>
      </c>
      <c r="H53" s="110"/>
      <c r="I53" s="103"/>
      <c r="J53" s="103"/>
      <c r="K53" s="103"/>
      <c r="L53" s="44">
        <f>SUM(L54:L67)</f>
        <v>96</v>
      </c>
      <c r="M53" s="103"/>
      <c r="N53" s="103"/>
      <c r="O53" s="103"/>
      <c r="P53" s="103"/>
      <c r="Q53" s="103"/>
      <c r="R53" s="111">
        <f>SUM(R54:R67)</f>
        <v>2293436751.3337159</v>
      </c>
      <c r="S53" s="56"/>
    </row>
    <row r="54" spans="2:19" ht="17.25" thickBot="1">
      <c r="B54" s="38"/>
      <c r="C54" s="48"/>
      <c r="D54" s="48"/>
      <c r="E54" s="49"/>
      <c r="F54" s="68"/>
      <c r="G54" s="16">
        <f t="shared" si="0"/>
        <v>0</v>
      </c>
      <c r="H54" s="112" t="s">
        <v>19</v>
      </c>
      <c r="I54" s="113">
        <f>[1]세입기초자료!$G$9</f>
        <v>2049842.2463999998</v>
      </c>
      <c r="J54" s="45" t="s">
        <v>20</v>
      </c>
      <c r="K54" s="45" t="s">
        <v>21</v>
      </c>
      <c r="L54" s="114">
        <v>1</v>
      </c>
      <c r="M54" s="45" t="s">
        <v>18</v>
      </c>
      <c r="N54" s="45" t="s">
        <v>21</v>
      </c>
      <c r="O54" s="54">
        <v>12</v>
      </c>
      <c r="P54" s="45" t="s">
        <v>22</v>
      </c>
      <c r="Q54" s="45" t="s">
        <v>23</v>
      </c>
      <c r="R54" s="55">
        <f>I54*L54*O54*[1]인건비반영비율!$I$16</f>
        <v>24557989.048936304</v>
      </c>
      <c r="S54" s="56"/>
    </row>
    <row r="55" spans="2:19" ht="17.25" thickBot="1">
      <c r="B55" s="38"/>
      <c r="C55" s="48"/>
      <c r="D55" s="48"/>
      <c r="E55" s="49"/>
      <c r="F55" s="68"/>
      <c r="G55" s="16">
        <f t="shared" si="0"/>
        <v>0</v>
      </c>
      <c r="H55" s="112" t="s">
        <v>25</v>
      </c>
      <c r="I55" s="115">
        <f>[1]세입기초자료!$G$12</f>
        <v>2254826.4710399997</v>
      </c>
      <c r="J55" s="45" t="s">
        <v>20</v>
      </c>
      <c r="K55" s="45" t="s">
        <v>21</v>
      </c>
      <c r="L55" s="114">
        <v>0</v>
      </c>
      <c r="M55" s="45" t="s">
        <v>18</v>
      </c>
      <c r="N55" s="45" t="s">
        <v>21</v>
      </c>
      <c r="O55" s="54">
        <v>12</v>
      </c>
      <c r="P55" s="45" t="s">
        <v>22</v>
      </c>
      <c r="Q55" s="45" t="s">
        <v>23</v>
      </c>
      <c r="R55" s="55">
        <f>I55*L55*O55*[1]인건비반영비율!$I$16</f>
        <v>0</v>
      </c>
      <c r="S55" s="56"/>
    </row>
    <row r="56" spans="2:19" ht="17.25" thickBot="1">
      <c r="B56" s="38"/>
      <c r="C56" s="48"/>
      <c r="D56" s="48"/>
      <c r="E56" s="49"/>
      <c r="F56" s="68"/>
      <c r="G56" s="16">
        <f t="shared" si="0"/>
        <v>0</v>
      </c>
      <c r="H56" s="112" t="s">
        <v>26</v>
      </c>
      <c r="I56" s="115">
        <f>[1]세입기초자료!$G$10</f>
        <v>1901652.084</v>
      </c>
      <c r="J56" s="45" t="s">
        <v>20</v>
      </c>
      <c r="K56" s="45" t="s">
        <v>21</v>
      </c>
      <c r="L56" s="114">
        <v>8</v>
      </c>
      <c r="M56" s="45" t="s">
        <v>18</v>
      </c>
      <c r="N56" s="45" t="s">
        <v>21</v>
      </c>
      <c r="O56" s="54">
        <v>12</v>
      </c>
      <c r="P56" s="45" t="s">
        <v>22</v>
      </c>
      <c r="Q56" s="45" t="s">
        <v>23</v>
      </c>
      <c r="R56" s="55">
        <f>I56*L56*O56*[1]인건비반영비율!$I$16</f>
        <v>182260858.89595181</v>
      </c>
      <c r="S56" s="56"/>
    </row>
    <row r="57" spans="2:19" ht="17.25" thickBot="1">
      <c r="B57" s="38"/>
      <c r="C57" s="48"/>
      <c r="D57" s="612"/>
      <c r="E57" s="49"/>
      <c r="F57" s="116"/>
      <c r="G57" s="16">
        <f t="shared" si="0"/>
        <v>0</v>
      </c>
      <c r="H57" s="112" t="s">
        <v>28</v>
      </c>
      <c r="I57" s="115">
        <f>[1]세입기초자료!$G$13</f>
        <v>2091817.2923999999</v>
      </c>
      <c r="J57" s="45" t="s">
        <v>20</v>
      </c>
      <c r="K57" s="45" t="s">
        <v>21</v>
      </c>
      <c r="L57" s="114">
        <v>3</v>
      </c>
      <c r="M57" s="45" t="s">
        <v>18</v>
      </c>
      <c r="N57" s="45" t="s">
        <v>21</v>
      </c>
      <c r="O57" s="54">
        <v>12</v>
      </c>
      <c r="P57" s="45" t="s">
        <v>22</v>
      </c>
      <c r="Q57" s="45" t="s">
        <v>23</v>
      </c>
      <c r="R57" s="55">
        <f>I57*L57*O57*[1]인건비반영비율!$I$16</f>
        <v>75182604.294580117</v>
      </c>
      <c r="S57" s="56"/>
    </row>
    <row r="58" spans="2:19" ht="17.25" thickBot="1">
      <c r="B58" s="38"/>
      <c r="C58" s="48"/>
      <c r="D58" s="613"/>
      <c r="E58" s="59"/>
      <c r="F58" s="117"/>
      <c r="G58" s="16">
        <f t="shared" si="0"/>
        <v>0</v>
      </c>
      <c r="H58" s="112" t="s">
        <v>29</v>
      </c>
      <c r="I58" s="115">
        <f>[1]세입기초자료!$G$19</f>
        <v>2186899.8966000001</v>
      </c>
      <c r="J58" s="45" t="s">
        <v>20</v>
      </c>
      <c r="K58" s="45" t="s">
        <v>21</v>
      </c>
      <c r="L58" s="114">
        <v>4</v>
      </c>
      <c r="M58" s="45" t="s">
        <v>18</v>
      </c>
      <c r="N58" s="45" t="s">
        <v>21</v>
      </c>
      <c r="O58" s="54">
        <v>12</v>
      </c>
      <c r="P58" s="45" t="s">
        <v>22</v>
      </c>
      <c r="Q58" s="45" t="s">
        <v>23</v>
      </c>
      <c r="R58" s="55">
        <f>I58*L58*O58*[1]인건비반영비율!$I$16</f>
        <v>104799993.86517227</v>
      </c>
      <c r="S58" s="56"/>
    </row>
    <row r="59" spans="2:19" ht="17.25" thickBot="1">
      <c r="B59" s="38"/>
      <c r="C59" s="48"/>
      <c r="D59" s="118"/>
      <c r="E59" s="49"/>
      <c r="F59" s="116"/>
      <c r="G59" s="16">
        <f t="shared" si="0"/>
        <v>0</v>
      </c>
      <c r="H59" s="112" t="s">
        <v>30</v>
      </c>
      <c r="I59" s="119">
        <f>[1]세입기초자료!$H$10</f>
        <v>2377065.105</v>
      </c>
      <c r="J59" s="45" t="s">
        <v>20</v>
      </c>
      <c r="K59" s="45" t="s">
        <v>21</v>
      </c>
      <c r="L59" s="114">
        <v>3</v>
      </c>
      <c r="M59" s="45" t="s">
        <v>18</v>
      </c>
      <c r="N59" s="45" t="s">
        <v>21</v>
      </c>
      <c r="O59" s="54">
        <v>12</v>
      </c>
      <c r="P59" s="45" t="s">
        <v>22</v>
      </c>
      <c r="Q59" s="45" t="s">
        <v>23</v>
      </c>
      <c r="R59" s="55">
        <f>I59*L59*O59*[1]인건비반영비율!$I$16</f>
        <v>85434777.607477397</v>
      </c>
      <c r="S59" s="56"/>
    </row>
    <row r="60" spans="2:19" ht="17.25" thickBot="1">
      <c r="B60" s="38"/>
      <c r="C60" s="48"/>
      <c r="D60" s="118"/>
      <c r="E60" s="49"/>
      <c r="F60" s="116"/>
      <c r="G60" s="16">
        <f t="shared" si="0"/>
        <v>0</v>
      </c>
      <c r="H60" s="112" t="s">
        <v>31</v>
      </c>
      <c r="I60" s="119">
        <f>[1]세입기초자료!$G$11</f>
        <v>1795801.9679999999</v>
      </c>
      <c r="J60" s="45" t="s">
        <v>20</v>
      </c>
      <c r="K60" s="45" t="s">
        <v>21</v>
      </c>
      <c r="L60" s="114">
        <v>13</v>
      </c>
      <c r="M60" s="45" t="s">
        <v>18</v>
      </c>
      <c r="N60" s="45" t="s">
        <v>21</v>
      </c>
      <c r="O60" s="54">
        <v>12</v>
      </c>
      <c r="P60" s="45" t="s">
        <v>22</v>
      </c>
      <c r="Q60" s="45" t="s">
        <v>23</v>
      </c>
      <c r="R60" s="55">
        <f>I60*L60*O60*[1]인건비반영비율!$I$16</f>
        <v>279688208.61288571</v>
      </c>
      <c r="S60" s="56"/>
    </row>
    <row r="61" spans="2:19" ht="17.25" thickBot="1">
      <c r="B61" s="38"/>
      <c r="C61" s="48"/>
      <c r="D61" s="118"/>
      <c r="E61" s="49"/>
      <c r="F61" s="116"/>
      <c r="G61" s="16">
        <f t="shared" si="0"/>
        <v>0</v>
      </c>
      <c r="H61" s="112" t="s">
        <v>33</v>
      </c>
      <c r="I61" s="119">
        <f>[1]세입기초자료!$G$14</f>
        <v>1975382.1647999999</v>
      </c>
      <c r="J61" s="45" t="s">
        <v>20</v>
      </c>
      <c r="K61" s="45" t="s">
        <v>21</v>
      </c>
      <c r="L61" s="114">
        <v>2</v>
      </c>
      <c r="M61" s="45" t="s">
        <v>18</v>
      </c>
      <c r="N61" s="45" t="s">
        <v>21</v>
      </c>
      <c r="O61" s="54">
        <v>12</v>
      </c>
      <c r="P61" s="45" t="s">
        <v>22</v>
      </c>
      <c r="Q61" s="45" t="s">
        <v>23</v>
      </c>
      <c r="R61" s="55">
        <f>I61*L61*O61*[1]인건비반영비율!$I$16</f>
        <v>47331850.688334502</v>
      </c>
      <c r="S61" s="56"/>
    </row>
    <row r="62" spans="2:19" ht="17.25" thickBot="1">
      <c r="B62" s="38"/>
      <c r="C62" s="48"/>
      <c r="D62" s="118"/>
      <c r="E62" s="49"/>
      <c r="F62" s="116"/>
      <c r="G62" s="16">
        <f t="shared" si="0"/>
        <v>0</v>
      </c>
      <c r="H62" s="112" t="s">
        <v>34</v>
      </c>
      <c r="I62" s="119">
        <f>[1]세입기초자료!$G$20</f>
        <v>2065172.2631999999</v>
      </c>
      <c r="J62" s="45" t="s">
        <v>20</v>
      </c>
      <c r="K62" s="45" t="s">
        <v>21</v>
      </c>
      <c r="L62" s="114">
        <v>13</v>
      </c>
      <c r="M62" s="45" t="s">
        <v>18</v>
      </c>
      <c r="N62" s="45" t="s">
        <v>21</v>
      </c>
      <c r="O62" s="54">
        <v>12</v>
      </c>
      <c r="P62" s="45" t="s">
        <v>22</v>
      </c>
      <c r="Q62" s="45" t="s">
        <v>23</v>
      </c>
      <c r="R62" s="55">
        <f>I62*L62*O62*[1]인건비반영비율!$I$16</f>
        <v>321641439.90481853</v>
      </c>
      <c r="S62" s="56"/>
    </row>
    <row r="63" spans="2:19" ht="17.25" thickBot="1">
      <c r="B63" s="38"/>
      <c r="C63" s="48"/>
      <c r="D63" s="118"/>
      <c r="E63" s="49"/>
      <c r="F63" s="116"/>
      <c r="G63" s="16">
        <f t="shared" si="0"/>
        <v>0</v>
      </c>
      <c r="H63" s="112" t="s">
        <v>35</v>
      </c>
      <c r="I63" s="119">
        <f>[1]세입기초자료!$H$11</f>
        <v>2244752.46</v>
      </c>
      <c r="J63" s="45" t="s">
        <v>20</v>
      </c>
      <c r="K63" s="45" t="s">
        <v>21</v>
      </c>
      <c r="L63" s="114">
        <v>4</v>
      </c>
      <c r="M63" s="45" t="s">
        <v>18</v>
      </c>
      <c r="N63" s="45" t="s">
        <v>21</v>
      </c>
      <c r="O63" s="54">
        <v>12</v>
      </c>
      <c r="P63" s="45" t="s">
        <v>22</v>
      </c>
      <c r="Q63" s="45" t="s">
        <v>23</v>
      </c>
      <c r="R63" s="55">
        <f>I63*L63*O63*[1]인건비반영비율!$I$16</f>
        <v>107572387.92803296</v>
      </c>
      <c r="S63" s="56"/>
    </row>
    <row r="64" spans="2:19" ht="17.25" thickBot="1">
      <c r="B64" s="38"/>
      <c r="C64" s="48"/>
      <c r="D64" s="118"/>
      <c r="E64" s="49"/>
      <c r="F64" s="116"/>
      <c r="G64" s="16">
        <f t="shared" si="0"/>
        <v>0</v>
      </c>
      <c r="H64" s="112" t="s">
        <v>37</v>
      </c>
      <c r="I64" s="119">
        <f>[1]세입기초자료!G11</f>
        <v>1795801.9679999999</v>
      </c>
      <c r="J64" s="45" t="s">
        <v>20</v>
      </c>
      <c r="K64" s="45" t="s">
        <v>21</v>
      </c>
      <c r="L64" s="114">
        <v>17</v>
      </c>
      <c r="M64" s="45" t="s">
        <v>18</v>
      </c>
      <c r="N64" s="45" t="s">
        <v>21</v>
      </c>
      <c r="O64" s="54">
        <v>12</v>
      </c>
      <c r="P64" s="45" t="s">
        <v>22</v>
      </c>
      <c r="Q64" s="45" t="s">
        <v>23</v>
      </c>
      <c r="R64" s="55">
        <f>I64*L64*O64*[1]인건비반영비율!$I$16</f>
        <v>365746118.95531201</v>
      </c>
      <c r="S64" s="56"/>
    </row>
    <row r="65" spans="2:19" ht="17.25" thickBot="1">
      <c r="B65" s="38"/>
      <c r="C65" s="48"/>
      <c r="D65" s="118"/>
      <c r="E65" s="49"/>
      <c r="F65" s="116"/>
      <c r="G65" s="16">
        <f t="shared" si="0"/>
        <v>0</v>
      </c>
      <c r="H65" s="112" t="s">
        <v>38</v>
      </c>
      <c r="I65" s="119">
        <f>[1]세입기초자료!$G$14</f>
        <v>1975382.1647999999</v>
      </c>
      <c r="J65" s="45" t="s">
        <v>20</v>
      </c>
      <c r="K65" s="45" t="s">
        <v>21</v>
      </c>
      <c r="L65" s="114">
        <v>8</v>
      </c>
      <c r="M65" s="45" t="s">
        <v>18</v>
      </c>
      <c r="N65" s="45" t="s">
        <v>21</v>
      </c>
      <c r="O65" s="54">
        <v>12</v>
      </c>
      <c r="P65" s="45" t="s">
        <v>22</v>
      </c>
      <c r="Q65" s="45" t="s">
        <v>23</v>
      </c>
      <c r="R65" s="55">
        <f>I65*L65*O65*[1]인건비반영비율!$I$16</f>
        <v>189327402.75333801</v>
      </c>
      <c r="S65" s="56"/>
    </row>
    <row r="66" spans="2:19">
      <c r="B66" s="38"/>
      <c r="C66" s="48"/>
      <c r="D66" s="118"/>
      <c r="E66" s="49"/>
      <c r="F66" s="116"/>
      <c r="G66" s="120">
        <f t="shared" si="0"/>
        <v>0</v>
      </c>
      <c r="H66" s="112" t="s">
        <v>39</v>
      </c>
      <c r="I66" s="119">
        <f>[1]세입기초자료!$G$20</f>
        <v>2065172.2631999999</v>
      </c>
      <c r="J66" s="45" t="s">
        <v>20</v>
      </c>
      <c r="K66" s="45" t="s">
        <v>21</v>
      </c>
      <c r="L66" s="114">
        <v>13</v>
      </c>
      <c r="M66" s="45" t="s">
        <v>18</v>
      </c>
      <c r="N66" s="45" t="s">
        <v>21</v>
      </c>
      <c r="O66" s="54">
        <v>12</v>
      </c>
      <c r="P66" s="45" t="s">
        <v>22</v>
      </c>
      <c r="Q66" s="45" t="s">
        <v>23</v>
      </c>
      <c r="R66" s="55">
        <f>I66*L66*O66*[1]인건비반영비율!$I$16</f>
        <v>321641439.90481853</v>
      </c>
      <c r="S66" s="56"/>
    </row>
    <row r="67" spans="2:19">
      <c r="B67" s="38"/>
      <c r="C67" s="48"/>
      <c r="D67" s="118"/>
      <c r="E67" s="49"/>
      <c r="F67" s="116"/>
      <c r="G67" s="121">
        <f t="shared" si="0"/>
        <v>0</v>
      </c>
      <c r="H67" s="112" t="s">
        <v>40</v>
      </c>
      <c r="I67" s="119">
        <f>[1]세입기초자료!$H$11</f>
        <v>2244752.46</v>
      </c>
      <c r="J67" s="45" t="s">
        <v>20</v>
      </c>
      <c r="K67" s="45" t="s">
        <v>21</v>
      </c>
      <c r="L67" s="114">
        <v>7</v>
      </c>
      <c r="M67" s="45" t="s">
        <v>18</v>
      </c>
      <c r="N67" s="45" t="s">
        <v>21</v>
      </c>
      <c r="O67" s="54">
        <v>12</v>
      </c>
      <c r="P67" s="45" t="s">
        <v>22</v>
      </c>
      <c r="Q67" s="45" t="s">
        <v>23</v>
      </c>
      <c r="R67" s="55">
        <f>I67*L67*O67*[1]인건비반영비율!$I$16</f>
        <v>188251678.87405768</v>
      </c>
      <c r="S67" s="56"/>
    </row>
    <row r="68" spans="2:19">
      <c r="B68" s="38"/>
      <c r="C68" s="48"/>
      <c r="D68" s="108" t="s">
        <v>80</v>
      </c>
      <c r="E68" s="122">
        <f>R68</f>
        <v>3746556.1246840432</v>
      </c>
      <c r="F68" s="116"/>
      <c r="G68" s="123"/>
      <c r="H68" s="112"/>
      <c r="I68" s="70"/>
      <c r="J68" s="45"/>
      <c r="K68" s="45"/>
      <c r="L68" s="124">
        <f>SUM(L69:L82)</f>
        <v>96</v>
      </c>
      <c r="M68" s="45"/>
      <c r="N68" s="45"/>
      <c r="O68" s="54"/>
      <c r="P68" s="45"/>
      <c r="Q68" s="45"/>
      <c r="R68" s="125">
        <f>SUM(R69:R82)</f>
        <v>3746556.1246840432</v>
      </c>
      <c r="S68" s="56"/>
    </row>
    <row r="69" spans="2:19">
      <c r="B69" s="38"/>
      <c r="C69" s="48"/>
      <c r="D69" s="126"/>
      <c r="E69" s="127"/>
      <c r="F69" s="128"/>
      <c r="G69" s="123"/>
      <c r="H69" s="112" t="s">
        <v>19</v>
      </c>
      <c r="I69" s="115">
        <f>[1]세입기초자료!$G$9</f>
        <v>2049842.2463999998</v>
      </c>
      <c r="J69" s="45" t="s">
        <v>20</v>
      </c>
      <c r="K69" s="45" t="s">
        <v>21</v>
      </c>
      <c r="L69" s="114">
        <v>1</v>
      </c>
      <c r="M69" s="45" t="s">
        <v>18</v>
      </c>
      <c r="N69" s="45" t="s">
        <v>21</v>
      </c>
      <c r="O69" s="54">
        <v>12</v>
      </c>
      <c r="P69" s="45" t="s">
        <v>22</v>
      </c>
      <c r="Q69" s="45" t="s">
        <v>23</v>
      </c>
      <c r="R69" s="129">
        <f>I69*L69*O69*[1]인건비반영비율!$J$16</f>
        <v>40117.907863694119</v>
      </c>
      <c r="S69" s="56"/>
    </row>
    <row r="70" spans="2:19" ht="17.25" thickBot="1">
      <c r="B70" s="38"/>
      <c r="C70" s="48"/>
      <c r="D70" s="118"/>
      <c r="E70" s="49"/>
      <c r="F70" s="116"/>
      <c r="G70" s="130"/>
      <c r="H70" s="112" t="s">
        <v>25</v>
      </c>
      <c r="I70" s="115">
        <f>[1]세입기초자료!$G$12</f>
        <v>2254826.4710399997</v>
      </c>
      <c r="J70" s="45" t="s">
        <v>20</v>
      </c>
      <c r="K70" s="45" t="s">
        <v>21</v>
      </c>
      <c r="L70" s="114">
        <v>0</v>
      </c>
      <c r="M70" s="45" t="s">
        <v>18</v>
      </c>
      <c r="N70" s="45" t="s">
        <v>21</v>
      </c>
      <c r="O70" s="54">
        <v>12</v>
      </c>
      <c r="P70" s="45" t="s">
        <v>22</v>
      </c>
      <c r="Q70" s="45" t="s">
        <v>23</v>
      </c>
      <c r="R70" s="129">
        <f>I70*L70*O70*[1]인건비반영비율!$J$16</f>
        <v>0</v>
      </c>
      <c r="S70" s="56"/>
    </row>
    <row r="71" spans="2:19" ht="17.25" thickBot="1">
      <c r="B71" s="38"/>
      <c r="C71" s="48"/>
      <c r="D71" s="118"/>
      <c r="E71" s="49"/>
      <c r="F71" s="116"/>
      <c r="G71" s="131"/>
      <c r="H71" s="112" t="s">
        <v>26</v>
      </c>
      <c r="I71" s="115">
        <f>[1]세입기초자료!$G$10</f>
        <v>1901652.084</v>
      </c>
      <c r="J71" s="45" t="s">
        <v>20</v>
      </c>
      <c r="K71" s="45" t="s">
        <v>21</v>
      </c>
      <c r="L71" s="114">
        <v>8</v>
      </c>
      <c r="M71" s="45" t="s">
        <v>18</v>
      </c>
      <c r="N71" s="45" t="s">
        <v>21</v>
      </c>
      <c r="O71" s="54">
        <v>12</v>
      </c>
      <c r="P71" s="45" t="s">
        <v>22</v>
      </c>
      <c r="Q71" s="45" t="s">
        <v>23</v>
      </c>
      <c r="R71" s="129">
        <f>I71*L71*O71*[1]인건비반영비율!$J$16</f>
        <v>297741.16804821423</v>
      </c>
      <c r="S71" s="56"/>
    </row>
    <row r="72" spans="2:19" ht="17.25" thickBot="1">
      <c r="B72" s="38"/>
      <c r="C72" s="48"/>
      <c r="D72" s="118"/>
      <c r="E72" s="49"/>
      <c r="F72" s="116"/>
      <c r="G72" s="131"/>
      <c r="H72" s="112" t="s">
        <v>28</v>
      </c>
      <c r="I72" s="115">
        <f>[1]세입기초자료!$G$13</f>
        <v>2091817.2923999999</v>
      </c>
      <c r="J72" s="45" t="s">
        <v>20</v>
      </c>
      <c r="K72" s="45" t="s">
        <v>21</v>
      </c>
      <c r="L72" s="114">
        <v>3</v>
      </c>
      <c r="M72" s="45" t="s">
        <v>18</v>
      </c>
      <c r="N72" s="45" t="s">
        <v>21</v>
      </c>
      <c r="O72" s="54">
        <v>12</v>
      </c>
      <c r="P72" s="45" t="s">
        <v>22</v>
      </c>
      <c r="Q72" s="45" t="s">
        <v>23</v>
      </c>
      <c r="R72" s="129">
        <f>I72*L72*O72*[1]인건비반영비율!$J$16</f>
        <v>122818.23181988836</v>
      </c>
      <c r="S72" s="56"/>
    </row>
    <row r="73" spans="2:19" ht="17.25" thickBot="1">
      <c r="B73" s="38"/>
      <c r="C73" s="48"/>
      <c r="D73" s="118"/>
      <c r="E73" s="49"/>
      <c r="F73" s="116"/>
      <c r="G73" s="131"/>
      <c r="H73" s="112" t="s">
        <v>29</v>
      </c>
      <c r="I73" s="115">
        <f>[1]세입기초자료!$G$19</f>
        <v>2186899.8966000001</v>
      </c>
      <c r="J73" s="45" t="s">
        <v>20</v>
      </c>
      <c r="K73" s="45" t="s">
        <v>21</v>
      </c>
      <c r="L73" s="114">
        <v>4</v>
      </c>
      <c r="M73" s="45" t="s">
        <v>18</v>
      </c>
      <c r="N73" s="45" t="s">
        <v>21</v>
      </c>
      <c r="O73" s="54">
        <v>12</v>
      </c>
      <c r="P73" s="45" t="s">
        <v>22</v>
      </c>
      <c r="Q73" s="45" t="s">
        <v>23</v>
      </c>
      <c r="R73" s="129">
        <f>I73*L73*O73*[1]인건비반영비율!$J$16</f>
        <v>171201.17162772318</v>
      </c>
      <c r="S73" s="56"/>
    </row>
    <row r="74" spans="2:19" ht="17.25" thickBot="1">
      <c r="B74" s="38"/>
      <c r="C74" s="48"/>
      <c r="D74" s="118"/>
      <c r="E74" s="49"/>
      <c r="F74" s="116"/>
      <c r="G74" s="131"/>
      <c r="H74" s="112" t="s">
        <v>30</v>
      </c>
      <c r="I74" s="119">
        <f>[1]세입기초자료!$H$10</f>
        <v>2377065.105</v>
      </c>
      <c r="J74" s="45" t="s">
        <v>20</v>
      </c>
      <c r="K74" s="45" t="s">
        <v>21</v>
      </c>
      <c r="L74" s="114">
        <v>3</v>
      </c>
      <c r="M74" s="45" t="s">
        <v>18</v>
      </c>
      <c r="N74" s="45" t="s">
        <v>21</v>
      </c>
      <c r="O74" s="54">
        <v>12</v>
      </c>
      <c r="P74" s="45" t="s">
        <v>22</v>
      </c>
      <c r="Q74" s="45" t="s">
        <v>23</v>
      </c>
      <c r="R74" s="129">
        <f>I74*L74*O74*[1]인건비반영비율!$J$16</f>
        <v>139566.17252260042</v>
      </c>
      <c r="S74" s="56"/>
    </row>
    <row r="75" spans="2:19" ht="17.25" thickBot="1">
      <c r="B75" s="38"/>
      <c r="C75" s="48"/>
      <c r="D75" s="118"/>
      <c r="E75" s="49"/>
      <c r="F75" s="116"/>
      <c r="G75" s="131"/>
      <c r="H75" s="112" t="s">
        <v>31</v>
      </c>
      <c r="I75" s="119">
        <f>[1]세입기초자료!$G$11</f>
        <v>1795801.9679999999</v>
      </c>
      <c r="J75" s="45" t="s">
        <v>20</v>
      </c>
      <c r="K75" s="45" t="s">
        <v>21</v>
      </c>
      <c r="L75" s="114">
        <v>13</v>
      </c>
      <c r="M75" s="45" t="s">
        <v>18</v>
      </c>
      <c r="N75" s="45" t="s">
        <v>21</v>
      </c>
      <c r="O75" s="54">
        <v>12</v>
      </c>
      <c r="P75" s="45" t="s">
        <v>22</v>
      </c>
      <c r="Q75" s="45" t="s">
        <v>23</v>
      </c>
      <c r="R75" s="129">
        <f>I75*L75*O75*[1]인건비반영비율!$J$16</f>
        <v>456898.3951142942</v>
      </c>
      <c r="S75" s="56"/>
    </row>
    <row r="76" spans="2:19" ht="17.25" thickBot="1">
      <c r="B76" s="38"/>
      <c r="C76" s="48"/>
      <c r="D76" s="118"/>
      <c r="E76" s="49"/>
      <c r="F76" s="116"/>
      <c r="G76" s="131"/>
      <c r="H76" s="112" t="s">
        <v>33</v>
      </c>
      <c r="I76" s="119">
        <f>[1]세입기초자료!$G$14</f>
        <v>1975382.1647999999</v>
      </c>
      <c r="J76" s="45" t="s">
        <v>20</v>
      </c>
      <c r="K76" s="45" t="s">
        <v>21</v>
      </c>
      <c r="L76" s="114">
        <v>2</v>
      </c>
      <c r="M76" s="45" t="s">
        <v>18</v>
      </c>
      <c r="N76" s="45" t="s">
        <v>21</v>
      </c>
      <c r="O76" s="54">
        <v>12</v>
      </c>
      <c r="P76" s="45" t="s">
        <v>22</v>
      </c>
      <c r="Q76" s="45" t="s">
        <v>23</v>
      </c>
      <c r="R76" s="129">
        <f>I76*L76*O76*[1]인건비반영비율!$J$16</f>
        <v>77321.266865495942</v>
      </c>
      <c r="S76" s="56"/>
    </row>
    <row r="77" spans="2:19" ht="17.25" thickBot="1">
      <c r="B77" s="38"/>
      <c r="C77" s="48"/>
      <c r="D77" s="118"/>
      <c r="E77" s="49"/>
      <c r="F77" s="116"/>
      <c r="G77" s="131"/>
      <c r="H77" s="112" t="s">
        <v>34</v>
      </c>
      <c r="I77" s="119">
        <f>[1]세입기초자료!$G$20</f>
        <v>2065172.2631999999</v>
      </c>
      <c r="J77" s="45" t="s">
        <v>20</v>
      </c>
      <c r="K77" s="45" t="s">
        <v>21</v>
      </c>
      <c r="L77" s="114">
        <v>13</v>
      </c>
      <c r="M77" s="45" t="s">
        <v>18</v>
      </c>
      <c r="N77" s="45" t="s">
        <v>21</v>
      </c>
      <c r="O77" s="54">
        <v>12</v>
      </c>
      <c r="P77" s="45" t="s">
        <v>22</v>
      </c>
      <c r="Q77" s="45" t="s">
        <v>23</v>
      </c>
      <c r="R77" s="129">
        <f>I77*L77*O77*[1]인건비반영비율!$J$16</f>
        <v>525433.15438143827</v>
      </c>
      <c r="S77" s="56"/>
    </row>
    <row r="78" spans="2:19" ht="17.25" thickBot="1">
      <c r="B78" s="38"/>
      <c r="C78" s="48"/>
      <c r="D78" s="118"/>
      <c r="E78" s="49"/>
      <c r="F78" s="116"/>
      <c r="G78" s="131"/>
      <c r="H78" s="112" t="s">
        <v>35</v>
      </c>
      <c r="I78" s="119">
        <f>[1]세입기초자료!$H$11</f>
        <v>2244752.46</v>
      </c>
      <c r="J78" s="45" t="s">
        <v>20</v>
      </c>
      <c r="K78" s="45" t="s">
        <v>21</v>
      </c>
      <c r="L78" s="114">
        <v>4</v>
      </c>
      <c r="M78" s="45" t="s">
        <v>18</v>
      </c>
      <c r="N78" s="45" t="s">
        <v>21</v>
      </c>
      <c r="O78" s="54">
        <v>12</v>
      </c>
      <c r="P78" s="45" t="s">
        <v>22</v>
      </c>
      <c r="Q78" s="45" t="s">
        <v>23</v>
      </c>
      <c r="R78" s="129">
        <f>I78*L78*O78*[1]인건비반영비율!$J$16</f>
        <v>175730.15196703622</v>
      </c>
      <c r="S78" s="56"/>
    </row>
    <row r="79" spans="2:19" ht="17.25" thickBot="1">
      <c r="B79" s="38"/>
      <c r="C79" s="48"/>
      <c r="D79" s="118"/>
      <c r="E79" s="49"/>
      <c r="F79" s="116"/>
      <c r="G79" s="131"/>
      <c r="H79" s="112" t="s">
        <v>37</v>
      </c>
      <c r="I79" s="119">
        <f>[1]세입기초자료!$G$11</f>
        <v>1795801.9679999999</v>
      </c>
      <c r="J79" s="45" t="s">
        <v>20</v>
      </c>
      <c r="K79" s="45" t="s">
        <v>21</v>
      </c>
      <c r="L79" s="114">
        <v>17</v>
      </c>
      <c r="M79" s="45" t="s">
        <v>18</v>
      </c>
      <c r="N79" s="45" t="s">
        <v>21</v>
      </c>
      <c r="O79" s="54">
        <v>12</v>
      </c>
      <c r="P79" s="45" t="s">
        <v>22</v>
      </c>
      <c r="Q79" s="45" t="s">
        <v>23</v>
      </c>
      <c r="R79" s="129">
        <f>I79*L79*O79*[1]인건비반영비율!$J$16</f>
        <v>597482.51668792311</v>
      </c>
      <c r="S79" s="56"/>
    </row>
    <row r="80" spans="2:19" ht="17.25" thickBot="1">
      <c r="B80" s="38"/>
      <c r="C80" s="48"/>
      <c r="D80" s="118"/>
      <c r="E80" s="49"/>
      <c r="F80" s="116"/>
      <c r="G80" s="131"/>
      <c r="H80" s="112" t="s">
        <v>38</v>
      </c>
      <c r="I80" s="119">
        <f>[1]세입기초자료!$G$14</f>
        <v>1975382.1647999999</v>
      </c>
      <c r="J80" s="45" t="s">
        <v>20</v>
      </c>
      <c r="K80" s="45" t="s">
        <v>21</v>
      </c>
      <c r="L80" s="114">
        <v>8</v>
      </c>
      <c r="M80" s="45" t="s">
        <v>18</v>
      </c>
      <c r="N80" s="45" t="s">
        <v>21</v>
      </c>
      <c r="O80" s="54">
        <v>12</v>
      </c>
      <c r="P80" s="45" t="s">
        <v>22</v>
      </c>
      <c r="Q80" s="45" t="s">
        <v>23</v>
      </c>
      <c r="R80" s="129">
        <f>I80*L80*O80*[1]인건비반영비율!$J$16</f>
        <v>309285.06746198377</v>
      </c>
      <c r="S80" s="56"/>
    </row>
    <row r="81" spans="2:19" ht="17.25" thickBot="1">
      <c r="B81" s="38"/>
      <c r="C81" s="48"/>
      <c r="D81" s="118"/>
      <c r="E81" s="49"/>
      <c r="F81" s="116"/>
      <c r="G81" s="131"/>
      <c r="H81" s="112" t="s">
        <v>39</v>
      </c>
      <c r="I81" s="119">
        <f>[1]세입기초자료!$G$20</f>
        <v>2065172.2631999999</v>
      </c>
      <c r="J81" s="45" t="s">
        <v>20</v>
      </c>
      <c r="K81" s="45" t="s">
        <v>21</v>
      </c>
      <c r="L81" s="114">
        <v>13</v>
      </c>
      <c r="M81" s="45" t="s">
        <v>18</v>
      </c>
      <c r="N81" s="45" t="s">
        <v>21</v>
      </c>
      <c r="O81" s="54">
        <v>12</v>
      </c>
      <c r="P81" s="45" t="s">
        <v>22</v>
      </c>
      <c r="Q81" s="45" t="s">
        <v>23</v>
      </c>
      <c r="R81" s="129">
        <f>I81*L81*O81*[1]인건비반영비율!$J$16</f>
        <v>525433.15438143827</v>
      </c>
      <c r="S81" s="56"/>
    </row>
    <row r="82" spans="2:19" ht="17.25" thickBot="1">
      <c r="B82" s="38"/>
      <c r="C82" s="48"/>
      <c r="D82" s="118"/>
      <c r="E82" s="49"/>
      <c r="F82" s="116"/>
      <c r="G82" s="131"/>
      <c r="H82" s="112" t="s">
        <v>40</v>
      </c>
      <c r="I82" s="119">
        <f>[1]세입기초자료!$H$11</f>
        <v>2244752.46</v>
      </c>
      <c r="J82" s="45" t="s">
        <v>20</v>
      </c>
      <c r="K82" s="45" t="s">
        <v>21</v>
      </c>
      <c r="L82" s="114">
        <v>7</v>
      </c>
      <c r="M82" s="45" t="s">
        <v>18</v>
      </c>
      <c r="N82" s="45" t="s">
        <v>21</v>
      </c>
      <c r="O82" s="54">
        <v>12</v>
      </c>
      <c r="P82" s="45" t="s">
        <v>22</v>
      </c>
      <c r="Q82" s="45" t="s">
        <v>23</v>
      </c>
      <c r="R82" s="129">
        <f>I82*L82*O82*[1]인건비반영비율!$J$16</f>
        <v>307527.76594231336</v>
      </c>
      <c r="S82" s="56"/>
    </row>
    <row r="83" spans="2:19" ht="17.25" thickBot="1">
      <c r="B83" s="38"/>
      <c r="C83" s="48"/>
      <c r="D83" s="132" t="s">
        <v>81</v>
      </c>
      <c r="E83" s="109">
        <f>R83</f>
        <v>252000000</v>
      </c>
      <c r="F83" s="133">
        <v>72000000</v>
      </c>
      <c r="G83" s="16">
        <f>E83-F83</f>
        <v>180000000</v>
      </c>
      <c r="H83" s="42"/>
      <c r="I83" s="43"/>
      <c r="J83" s="43"/>
      <c r="K83" s="43"/>
      <c r="L83" s="134"/>
      <c r="M83" s="43"/>
      <c r="N83" s="43"/>
      <c r="O83" s="43"/>
      <c r="P83" s="43"/>
      <c r="Q83" s="43"/>
      <c r="R83" s="135">
        <f>R84+R85</f>
        <v>252000000</v>
      </c>
      <c r="S83" s="136"/>
    </row>
    <row r="84" spans="2:19" ht="17.25" thickBot="1">
      <c r="B84" s="38"/>
      <c r="C84" s="48"/>
      <c r="D84" s="137"/>
      <c r="E84" s="138"/>
      <c r="F84" s="139"/>
      <c r="G84" s="131"/>
      <c r="H84" s="140" t="s">
        <v>82</v>
      </c>
      <c r="I84" s="141">
        <v>21000000</v>
      </c>
      <c r="J84" s="88" t="s">
        <v>20</v>
      </c>
      <c r="K84" s="88" t="s">
        <v>21</v>
      </c>
      <c r="L84" s="89">
        <v>1</v>
      </c>
      <c r="M84" s="88" t="s">
        <v>18</v>
      </c>
      <c r="N84" s="88" t="s">
        <v>21</v>
      </c>
      <c r="O84" s="90">
        <v>12</v>
      </c>
      <c r="P84" s="88" t="s">
        <v>22</v>
      </c>
      <c r="Q84" s="88" t="s">
        <v>23</v>
      </c>
      <c r="R84" s="142">
        <f>I84*L84*O84*[1]인건비반영비율!$L$16</f>
        <v>227090094.3874698</v>
      </c>
      <c r="S84" s="136"/>
    </row>
    <row r="85" spans="2:19" ht="17.25" thickBot="1">
      <c r="B85" s="79"/>
      <c r="C85" s="58"/>
      <c r="D85" s="143"/>
      <c r="E85" s="59"/>
      <c r="F85" s="80"/>
      <c r="G85" s="16">
        <f t="shared" si="0"/>
        <v>0</v>
      </c>
      <c r="H85" s="140" t="s">
        <v>83</v>
      </c>
      <c r="I85" s="141">
        <v>21000000</v>
      </c>
      <c r="J85" s="88" t="s">
        <v>20</v>
      </c>
      <c r="K85" s="88" t="s">
        <v>21</v>
      </c>
      <c r="L85" s="89">
        <v>1</v>
      </c>
      <c r="M85" s="88" t="s">
        <v>18</v>
      </c>
      <c r="N85" s="88" t="s">
        <v>21</v>
      </c>
      <c r="O85" s="90">
        <v>12</v>
      </c>
      <c r="P85" s="88" t="s">
        <v>22</v>
      </c>
      <c r="Q85" s="88" t="s">
        <v>23</v>
      </c>
      <c r="R85" s="129">
        <f>I85*L85*O85*[1]인건비반영비율!$M$16</f>
        <v>24909905.612530202</v>
      </c>
      <c r="S85" s="56"/>
    </row>
    <row r="86" spans="2:19" ht="17.25" thickBot="1">
      <c r="B86" s="18" t="s">
        <v>84</v>
      </c>
      <c r="C86" s="19"/>
      <c r="D86" s="20"/>
      <c r="E86" s="21">
        <f>E87</f>
        <v>0</v>
      </c>
      <c r="F86" s="144">
        <v>0</v>
      </c>
      <c r="G86" s="16">
        <f t="shared" ref="G86:G106" si="5">F86-E86</f>
        <v>0</v>
      </c>
      <c r="H86" s="606"/>
      <c r="I86" s="607"/>
      <c r="J86" s="607"/>
      <c r="K86" s="607"/>
      <c r="L86" s="607"/>
      <c r="M86" s="607"/>
      <c r="N86" s="607"/>
      <c r="O86" s="607"/>
      <c r="P86" s="607"/>
      <c r="Q86" s="607"/>
      <c r="R86" s="608"/>
      <c r="S86" s="26"/>
    </row>
    <row r="87" spans="2:19" ht="17.25" thickBot="1">
      <c r="B87" s="31"/>
      <c r="C87" s="592" t="s">
        <v>85</v>
      </c>
      <c r="D87" s="593"/>
      <c r="E87" s="99">
        <f>SUM(E88:E91)</f>
        <v>0</v>
      </c>
      <c r="F87" s="81">
        <v>0</v>
      </c>
      <c r="G87" s="16">
        <f t="shared" si="5"/>
        <v>0</v>
      </c>
      <c r="H87" s="145"/>
      <c r="I87" s="146"/>
      <c r="J87" s="146"/>
      <c r="K87" s="146"/>
      <c r="L87" s="147"/>
      <c r="M87" s="146"/>
      <c r="N87" s="146"/>
      <c r="O87" s="146"/>
      <c r="P87" s="146"/>
      <c r="Q87" s="146"/>
      <c r="R87" s="148"/>
      <c r="S87" s="148"/>
    </row>
    <row r="88" spans="2:19" ht="17.25" thickBot="1">
      <c r="B88" s="149"/>
      <c r="C88" s="150"/>
      <c r="D88" s="102" t="s">
        <v>86</v>
      </c>
      <c r="E88" s="83"/>
      <c r="F88" s="81"/>
      <c r="G88" s="16">
        <f t="shared" si="5"/>
        <v>0</v>
      </c>
      <c r="H88" s="86" t="s">
        <v>87</v>
      </c>
      <c r="I88" s="87">
        <v>0</v>
      </c>
      <c r="J88" s="88" t="s">
        <v>20</v>
      </c>
      <c r="K88" s="88" t="s">
        <v>21</v>
      </c>
      <c r="L88" s="89">
        <v>0</v>
      </c>
      <c r="M88" s="88" t="s">
        <v>49</v>
      </c>
      <c r="N88" s="88"/>
      <c r="O88" s="90"/>
      <c r="P88" s="90"/>
      <c r="Q88" s="88" t="s">
        <v>23</v>
      </c>
      <c r="R88" s="71">
        <v>0</v>
      </c>
      <c r="S88" s="151"/>
    </row>
    <row r="89" spans="2:19" ht="17.25" thickBot="1">
      <c r="B89" s="149"/>
      <c r="C89" s="152"/>
      <c r="D89" s="102" t="s">
        <v>88</v>
      </c>
      <c r="E89" s="83"/>
      <c r="F89" s="81"/>
      <c r="G89" s="16">
        <f t="shared" si="5"/>
        <v>0</v>
      </c>
      <c r="H89" s="153" t="s">
        <v>89</v>
      </c>
      <c r="I89" s="87">
        <v>0</v>
      </c>
      <c r="J89" s="88" t="s">
        <v>20</v>
      </c>
      <c r="K89" s="88" t="s">
        <v>21</v>
      </c>
      <c r="L89" s="89">
        <v>0</v>
      </c>
      <c r="M89" s="88" t="s">
        <v>49</v>
      </c>
      <c r="N89" s="88"/>
      <c r="O89" s="90"/>
      <c r="P89" s="90"/>
      <c r="Q89" s="88" t="s">
        <v>23</v>
      </c>
      <c r="R89" s="71">
        <v>0</v>
      </c>
      <c r="S89" s="151"/>
    </row>
    <row r="90" spans="2:19" ht="17.25" thickBot="1">
      <c r="B90" s="149"/>
      <c r="C90" s="152"/>
      <c r="D90" s="102" t="s">
        <v>90</v>
      </c>
      <c r="E90" s="99">
        <f>R90</f>
        <v>0</v>
      </c>
      <c r="F90" s="81">
        <v>0</v>
      </c>
      <c r="G90" s="16">
        <f t="shared" si="5"/>
        <v>0</v>
      </c>
      <c r="H90" s="86" t="s">
        <v>91</v>
      </c>
      <c r="I90" s="87"/>
      <c r="J90" s="88" t="s">
        <v>20</v>
      </c>
      <c r="K90" s="88" t="s">
        <v>21</v>
      </c>
      <c r="L90" s="89">
        <v>0</v>
      </c>
      <c r="M90" s="88" t="s">
        <v>49</v>
      </c>
      <c r="N90" s="88"/>
      <c r="O90" s="90"/>
      <c r="P90" s="90"/>
      <c r="Q90" s="88" t="s">
        <v>23</v>
      </c>
      <c r="R90" s="55">
        <f>I90*L90</f>
        <v>0</v>
      </c>
      <c r="S90" s="151"/>
    </row>
    <row r="91" spans="2:19" ht="17.25" thickBot="1">
      <c r="B91" s="154"/>
      <c r="C91" s="155"/>
      <c r="D91" s="102" t="s">
        <v>92</v>
      </c>
      <c r="E91" s="83">
        <v>0</v>
      </c>
      <c r="F91" s="81">
        <v>0</v>
      </c>
      <c r="G91" s="16">
        <f t="shared" si="5"/>
        <v>0</v>
      </c>
      <c r="H91" s="86" t="s">
        <v>93</v>
      </c>
      <c r="I91" s="87">
        <v>0</v>
      </c>
      <c r="J91" s="88" t="s">
        <v>20</v>
      </c>
      <c r="K91" s="88" t="s">
        <v>21</v>
      </c>
      <c r="L91" s="89">
        <v>0</v>
      </c>
      <c r="M91" s="88" t="s">
        <v>49</v>
      </c>
      <c r="N91" s="88"/>
      <c r="O91" s="90"/>
      <c r="P91" s="90"/>
      <c r="Q91" s="88" t="s">
        <v>23</v>
      </c>
      <c r="R91" s="71">
        <v>0</v>
      </c>
      <c r="S91" s="151"/>
    </row>
    <row r="92" spans="2:19" ht="17.25" thickBot="1">
      <c r="B92" s="18" t="s">
        <v>94</v>
      </c>
      <c r="C92" s="19"/>
      <c r="D92" s="20"/>
      <c r="E92" s="156">
        <f>E93</f>
        <v>134654433</v>
      </c>
      <c r="F92" s="157">
        <f>F93</f>
        <v>112654423</v>
      </c>
      <c r="G92" s="16">
        <f t="shared" si="5"/>
        <v>-22000010</v>
      </c>
      <c r="H92" s="158"/>
      <c r="I92" s="159"/>
      <c r="J92" s="159"/>
      <c r="K92" s="159"/>
      <c r="L92" s="134"/>
      <c r="M92" s="159"/>
      <c r="N92" s="159"/>
      <c r="O92" s="159"/>
      <c r="P92" s="159"/>
      <c r="Q92" s="159"/>
      <c r="R92" s="151"/>
      <c r="S92" s="151"/>
    </row>
    <row r="93" spans="2:19" ht="17.25" thickBot="1">
      <c r="B93" s="160"/>
      <c r="C93" s="594" t="s">
        <v>95</v>
      </c>
      <c r="D93" s="595"/>
      <c r="E93" s="161">
        <f>E94+E95+E96</f>
        <v>134654433</v>
      </c>
      <c r="F93" s="157">
        <f>F94+F95+F96</f>
        <v>112654423</v>
      </c>
      <c r="G93" s="16">
        <f t="shared" si="5"/>
        <v>-22000010</v>
      </c>
      <c r="H93" s="42"/>
      <c r="I93" s="43"/>
      <c r="J93" s="43"/>
      <c r="K93" s="43"/>
      <c r="L93" s="134"/>
      <c r="M93" s="43"/>
      <c r="N93" s="43"/>
      <c r="O93" s="43"/>
      <c r="P93" s="43"/>
      <c r="Q93" s="43"/>
      <c r="R93" s="136"/>
      <c r="S93" s="136"/>
    </row>
    <row r="94" spans="2:19" ht="17.25" thickBot="1">
      <c r="B94" s="162"/>
      <c r="C94" s="39"/>
      <c r="D94" s="163" t="s">
        <v>96</v>
      </c>
      <c r="E94" s="164">
        <v>111296676</v>
      </c>
      <c r="F94" s="165">
        <v>111296676</v>
      </c>
      <c r="G94" s="16">
        <f t="shared" si="5"/>
        <v>0</v>
      </c>
      <c r="H94" s="107" t="s">
        <v>97</v>
      </c>
      <c r="I94" s="141">
        <v>111296676</v>
      </c>
      <c r="J94" s="88" t="s">
        <v>20</v>
      </c>
      <c r="K94" s="88" t="s">
        <v>21</v>
      </c>
      <c r="L94" s="89">
        <v>1</v>
      </c>
      <c r="M94" s="88" t="s">
        <v>49</v>
      </c>
      <c r="N94" s="88"/>
      <c r="O94" s="90"/>
      <c r="P94" s="90"/>
      <c r="Q94" s="88" t="s">
        <v>23</v>
      </c>
      <c r="R94" s="55">
        <f>I94*L94</f>
        <v>111296676</v>
      </c>
      <c r="S94" s="56"/>
    </row>
    <row r="95" spans="2:19" ht="17.25" thickBot="1">
      <c r="B95" s="162"/>
      <c r="C95" s="48"/>
      <c r="D95" s="102" t="s">
        <v>98</v>
      </c>
      <c r="E95" s="83">
        <v>1357757</v>
      </c>
      <c r="F95" s="166">
        <v>1357747</v>
      </c>
      <c r="G95" s="16">
        <f t="shared" si="5"/>
        <v>-10</v>
      </c>
      <c r="H95" s="107" t="s">
        <v>99</v>
      </c>
      <c r="I95" s="103">
        <v>1357757</v>
      </c>
      <c r="J95" s="88" t="s">
        <v>20</v>
      </c>
      <c r="K95" s="88" t="s">
        <v>21</v>
      </c>
      <c r="L95" s="89">
        <v>1</v>
      </c>
      <c r="M95" s="88" t="s">
        <v>49</v>
      </c>
      <c r="N95" s="88"/>
      <c r="O95" s="90"/>
      <c r="P95" s="90"/>
      <c r="Q95" s="88" t="s">
        <v>23</v>
      </c>
      <c r="R95" s="55">
        <f>I95*L95</f>
        <v>1357757</v>
      </c>
      <c r="S95" s="56"/>
    </row>
    <row r="96" spans="2:19" ht="17.25" thickBot="1">
      <c r="B96" s="167"/>
      <c r="C96" s="168"/>
      <c r="D96" s="101" t="s">
        <v>100</v>
      </c>
      <c r="E96" s="83">
        <v>22000000</v>
      </c>
      <c r="F96" s="166">
        <v>0</v>
      </c>
      <c r="G96" s="16">
        <f t="shared" si="5"/>
        <v>-22000000</v>
      </c>
      <c r="H96" s="107" t="s">
        <v>101</v>
      </c>
      <c r="I96" s="103">
        <v>22000000</v>
      </c>
      <c r="J96" s="88" t="s">
        <v>20</v>
      </c>
      <c r="K96" s="88" t="s">
        <v>21</v>
      </c>
      <c r="L96" s="89">
        <v>1</v>
      </c>
      <c r="M96" s="88" t="s">
        <v>49</v>
      </c>
      <c r="N96" s="88"/>
      <c r="O96" s="90"/>
      <c r="P96" s="90"/>
      <c r="Q96" s="88" t="s">
        <v>23</v>
      </c>
      <c r="R96" s="55">
        <f>I96*L96</f>
        <v>22000000</v>
      </c>
      <c r="S96" s="56"/>
    </row>
    <row r="97" spans="2:19" ht="17.25" thickBot="1">
      <c r="B97" s="18" t="s">
        <v>102</v>
      </c>
      <c r="C97" s="19"/>
      <c r="D97" s="20"/>
      <c r="E97" s="156">
        <f>E98</f>
        <v>39100000</v>
      </c>
      <c r="F97" s="169">
        <v>37300000</v>
      </c>
      <c r="G97" s="16">
        <f t="shared" si="5"/>
        <v>-1800000</v>
      </c>
      <c r="H97" s="596">
        <f>SUM(R99:R102)</f>
        <v>39100000</v>
      </c>
      <c r="I97" s="597"/>
      <c r="J97" s="597"/>
      <c r="K97" s="597"/>
      <c r="L97" s="597"/>
      <c r="M97" s="597"/>
      <c r="N97" s="597"/>
      <c r="O97" s="597"/>
      <c r="P97" s="597"/>
      <c r="Q97" s="597"/>
      <c r="R97" s="598"/>
      <c r="S97" s="56"/>
    </row>
    <row r="98" spans="2:19" ht="17.25" thickBot="1">
      <c r="B98" s="170"/>
      <c r="C98" s="599" t="s">
        <v>103</v>
      </c>
      <c r="D98" s="600"/>
      <c r="E98" s="171">
        <f>SUM(E99:E102)</f>
        <v>39100000</v>
      </c>
      <c r="F98" s="169">
        <v>37300000</v>
      </c>
      <c r="G98" s="16">
        <f t="shared" si="5"/>
        <v>-1800000</v>
      </c>
      <c r="H98" s="107"/>
      <c r="I98" s="103"/>
      <c r="J98" s="88"/>
      <c r="K98" s="88"/>
      <c r="L98" s="89"/>
      <c r="M98" s="88"/>
      <c r="N98" s="88"/>
      <c r="O98" s="90"/>
      <c r="P98" s="90"/>
      <c r="Q98" s="88"/>
      <c r="R98" s="136"/>
      <c r="S98" s="56"/>
    </row>
    <row r="99" spans="2:19" ht="17.25" thickBot="1">
      <c r="B99" s="162"/>
      <c r="C99" s="39"/>
      <c r="D99" s="172" t="s">
        <v>104</v>
      </c>
      <c r="E99" s="83">
        <v>0</v>
      </c>
      <c r="F99" s="166">
        <v>0</v>
      </c>
      <c r="G99" s="16">
        <f t="shared" si="5"/>
        <v>0</v>
      </c>
      <c r="H99" s="107" t="s">
        <v>105</v>
      </c>
      <c r="I99" s="103">
        <v>0</v>
      </c>
      <c r="J99" s="88" t="s">
        <v>20</v>
      </c>
      <c r="K99" s="88" t="s">
        <v>21</v>
      </c>
      <c r="L99" s="89">
        <v>0</v>
      </c>
      <c r="M99" s="88" t="s">
        <v>49</v>
      </c>
      <c r="N99" s="88"/>
      <c r="O99" s="90"/>
      <c r="P99" s="90"/>
      <c r="Q99" s="88" t="s">
        <v>23</v>
      </c>
      <c r="R99" s="71">
        <v>0</v>
      </c>
      <c r="S99" s="56"/>
    </row>
    <row r="100" spans="2:19" ht="17.25" thickBot="1">
      <c r="B100" s="162"/>
      <c r="C100" s="48"/>
      <c r="D100" s="101" t="s">
        <v>106</v>
      </c>
      <c r="E100" s="99">
        <f>R100</f>
        <v>100000</v>
      </c>
      <c r="F100" s="166">
        <v>100000</v>
      </c>
      <c r="G100" s="16">
        <f t="shared" si="5"/>
        <v>0</v>
      </c>
      <c r="H100" s="107" t="s">
        <v>107</v>
      </c>
      <c r="I100" s="103">
        <v>50000</v>
      </c>
      <c r="J100" s="88" t="s">
        <v>20</v>
      </c>
      <c r="K100" s="88" t="s">
        <v>21</v>
      </c>
      <c r="L100" s="89">
        <v>2</v>
      </c>
      <c r="M100" s="88" t="s">
        <v>49</v>
      </c>
      <c r="N100" s="88"/>
      <c r="O100" s="90"/>
      <c r="P100" s="90"/>
      <c r="Q100" s="88" t="s">
        <v>23</v>
      </c>
      <c r="R100" s="55">
        <f>I100*L100</f>
        <v>100000</v>
      </c>
      <c r="S100" s="56"/>
    </row>
    <row r="101" spans="2:19" ht="17.25" thickBot="1">
      <c r="B101" s="162"/>
      <c r="C101" s="48"/>
      <c r="D101" s="173" t="s">
        <v>108</v>
      </c>
      <c r="E101" s="99">
        <f>R101</f>
        <v>37800000</v>
      </c>
      <c r="F101" s="166">
        <v>36600000</v>
      </c>
      <c r="G101" s="16">
        <f t="shared" si="5"/>
        <v>-1200000</v>
      </c>
      <c r="H101" s="107" t="s">
        <v>109</v>
      </c>
      <c r="I101" s="103">
        <v>50000</v>
      </c>
      <c r="J101" s="88" t="s">
        <v>20</v>
      </c>
      <c r="K101" s="88" t="s">
        <v>21</v>
      </c>
      <c r="L101" s="89">
        <v>63</v>
      </c>
      <c r="M101" s="88" t="s">
        <v>18</v>
      </c>
      <c r="N101" s="88" t="s">
        <v>21</v>
      </c>
      <c r="O101" s="90">
        <v>12</v>
      </c>
      <c r="P101" s="90" t="s">
        <v>22</v>
      </c>
      <c r="Q101" s="88" t="s">
        <v>23</v>
      </c>
      <c r="R101" s="55">
        <f>I101*L101*O101</f>
        <v>37800000</v>
      </c>
      <c r="S101" s="56"/>
    </row>
    <row r="102" spans="2:19" ht="17.25" thickBot="1">
      <c r="B102" s="167"/>
      <c r="C102" s="168"/>
      <c r="D102" s="172" t="s">
        <v>110</v>
      </c>
      <c r="E102" s="99">
        <f>R102</f>
        <v>1200000</v>
      </c>
      <c r="F102" s="166">
        <v>600000</v>
      </c>
      <c r="G102" s="16">
        <f t="shared" si="5"/>
        <v>-600000</v>
      </c>
      <c r="H102" s="107" t="s">
        <v>111</v>
      </c>
      <c r="I102" s="103">
        <v>100000</v>
      </c>
      <c r="J102" s="88" t="s">
        <v>20</v>
      </c>
      <c r="K102" s="88" t="s">
        <v>21</v>
      </c>
      <c r="L102" s="89">
        <v>12</v>
      </c>
      <c r="M102" s="88" t="s">
        <v>49</v>
      </c>
      <c r="N102" s="88"/>
      <c r="O102" s="90"/>
      <c r="P102" s="90"/>
      <c r="Q102" s="88" t="s">
        <v>23</v>
      </c>
      <c r="R102" s="55">
        <f t="shared" ref="R102" si="6">I102*L102</f>
        <v>1200000</v>
      </c>
      <c r="S102" s="56"/>
    </row>
    <row r="103" spans="2:19" ht="17.25" thickBot="1">
      <c r="B103" s="18" t="s">
        <v>112</v>
      </c>
      <c r="C103" s="19"/>
      <c r="D103" s="20"/>
      <c r="E103" s="156">
        <f>E104</f>
        <v>60000000</v>
      </c>
      <c r="F103" s="166">
        <v>0</v>
      </c>
      <c r="G103" s="16">
        <f t="shared" si="5"/>
        <v>-60000000</v>
      </c>
      <c r="H103" s="158"/>
      <c r="I103" s="159"/>
      <c r="J103" s="159"/>
      <c r="K103" s="159"/>
      <c r="L103" s="134"/>
      <c r="M103" s="159"/>
      <c r="N103" s="159"/>
      <c r="O103" s="159"/>
      <c r="P103" s="159"/>
      <c r="Q103" s="159"/>
      <c r="R103" s="151"/>
      <c r="S103" s="151"/>
    </row>
    <row r="104" spans="2:19" ht="17.25" thickBot="1">
      <c r="B104" s="160"/>
      <c r="C104" s="174" t="s">
        <v>113</v>
      </c>
      <c r="D104" s="175"/>
      <c r="E104" s="171">
        <f>E105+E106</f>
        <v>60000000</v>
      </c>
      <c r="F104" s="166">
        <v>0</v>
      </c>
      <c r="G104" s="16">
        <f t="shared" si="5"/>
        <v>-60000000</v>
      </c>
      <c r="H104" s="107"/>
      <c r="I104" s="103"/>
      <c r="J104" s="88"/>
      <c r="K104" s="88"/>
      <c r="L104" s="89"/>
      <c r="M104" s="88"/>
      <c r="N104" s="88"/>
      <c r="O104" s="90"/>
      <c r="P104" s="90"/>
      <c r="Q104" s="88"/>
      <c r="R104" s="176">
        <f>SUM(R105:R106)</f>
        <v>60000000</v>
      </c>
      <c r="S104" s="56"/>
    </row>
    <row r="105" spans="2:19" ht="17.25" thickBot="1">
      <c r="B105" s="177"/>
      <c r="C105" s="601"/>
      <c r="D105" s="178" t="s">
        <v>114</v>
      </c>
      <c r="E105" s="161">
        <f>R105</f>
        <v>36000000</v>
      </c>
      <c r="F105" s="166">
        <v>0</v>
      </c>
      <c r="G105" s="16">
        <f t="shared" si="5"/>
        <v>-36000000</v>
      </c>
      <c r="H105" s="107" t="s">
        <v>115</v>
      </c>
      <c r="I105" s="103">
        <v>3000000</v>
      </c>
      <c r="J105" s="88" t="s">
        <v>20</v>
      </c>
      <c r="K105" s="88" t="s">
        <v>21</v>
      </c>
      <c r="L105" s="89">
        <v>1</v>
      </c>
      <c r="M105" s="88" t="s">
        <v>49</v>
      </c>
      <c r="N105" s="88" t="s">
        <v>21</v>
      </c>
      <c r="O105" s="90">
        <v>12</v>
      </c>
      <c r="P105" s="90" t="s">
        <v>22</v>
      </c>
      <c r="Q105" s="88" t="s">
        <v>23</v>
      </c>
      <c r="R105" s="55">
        <f>I105*L105*O105</f>
        <v>36000000</v>
      </c>
      <c r="S105" s="56"/>
    </row>
    <row r="106" spans="2:19" ht="17.25" thickBot="1">
      <c r="B106" s="179"/>
      <c r="C106" s="602"/>
      <c r="D106" s="180" t="s">
        <v>116</v>
      </c>
      <c r="E106" s="181">
        <f>R106</f>
        <v>24000000</v>
      </c>
      <c r="F106" s="182">
        <v>0</v>
      </c>
      <c r="G106" s="183">
        <f t="shared" si="5"/>
        <v>-24000000</v>
      </c>
      <c r="H106" s="184" t="s">
        <v>117</v>
      </c>
      <c r="I106" s="185">
        <v>2000000</v>
      </c>
      <c r="J106" s="186" t="s">
        <v>20</v>
      </c>
      <c r="K106" s="186" t="s">
        <v>21</v>
      </c>
      <c r="L106" s="187">
        <v>1</v>
      </c>
      <c r="M106" s="186" t="s">
        <v>49</v>
      </c>
      <c r="N106" s="186" t="s">
        <v>21</v>
      </c>
      <c r="O106" s="188">
        <v>12</v>
      </c>
      <c r="P106" s="188" t="s">
        <v>22</v>
      </c>
      <c r="Q106" s="186" t="s">
        <v>23</v>
      </c>
      <c r="R106" s="189">
        <f>I106*L106*O106</f>
        <v>24000000</v>
      </c>
      <c r="S106" s="190"/>
    </row>
    <row r="107" spans="2:19">
      <c r="B107" s="191"/>
      <c r="C107" s="191"/>
      <c r="D107" s="191"/>
      <c r="E107" s="192"/>
      <c r="F107" s="192"/>
      <c r="G107" s="192"/>
      <c r="H107" s="193"/>
      <c r="I107" s="194"/>
      <c r="J107" s="195"/>
      <c r="K107" s="195"/>
      <c r="L107" s="196"/>
      <c r="M107" s="195"/>
      <c r="N107" s="195"/>
      <c r="O107" s="191"/>
      <c r="P107" s="195"/>
      <c r="Q107" s="195"/>
      <c r="R107" s="197"/>
    </row>
    <row r="108" spans="2:19">
      <c r="B108" s="191"/>
      <c r="C108" s="191"/>
      <c r="D108" s="198"/>
      <c r="E108" s="199"/>
      <c r="F108" s="192"/>
      <c r="G108" s="199"/>
      <c r="H108" s="191"/>
      <c r="I108" s="200"/>
      <c r="J108" s="191"/>
      <c r="K108" s="191"/>
      <c r="L108" s="196"/>
      <c r="M108" s="191"/>
      <c r="N108" s="191"/>
      <c r="O108" s="191"/>
      <c r="P108" s="191"/>
      <c r="Q108" s="195"/>
      <c r="R108" s="197"/>
    </row>
    <row r="109" spans="2:19">
      <c r="B109" s="191"/>
      <c r="C109" s="191"/>
      <c r="D109" s="195"/>
      <c r="E109" s="192"/>
      <c r="F109" s="192"/>
      <c r="G109" s="192"/>
      <c r="H109" s="191"/>
      <c r="I109" s="194"/>
      <c r="J109" s="195"/>
      <c r="K109" s="195"/>
      <c r="L109" s="196"/>
      <c r="M109" s="195"/>
      <c r="N109" s="195"/>
      <c r="O109" s="191"/>
      <c r="P109" s="195"/>
      <c r="Q109" s="195"/>
      <c r="R109" s="197"/>
    </row>
    <row r="110" spans="2:19">
      <c r="B110" s="191"/>
      <c r="C110" s="191"/>
      <c r="D110" s="191"/>
      <c r="E110" s="192"/>
      <c r="F110" s="192"/>
      <c r="G110" s="192"/>
      <c r="H110" s="191"/>
      <c r="I110" s="194"/>
      <c r="J110" s="195"/>
      <c r="K110" s="195"/>
      <c r="L110" s="196"/>
      <c r="M110" s="195"/>
      <c r="N110" s="195"/>
      <c r="O110" s="191"/>
      <c r="P110" s="195"/>
      <c r="Q110" s="195"/>
      <c r="R110" s="197"/>
    </row>
    <row r="111" spans="2:19">
      <c r="B111" s="191"/>
      <c r="C111" s="191"/>
      <c r="D111" s="191"/>
      <c r="E111" s="192"/>
      <c r="F111" s="192"/>
      <c r="G111" s="192"/>
      <c r="H111" s="191"/>
      <c r="I111" s="194"/>
      <c r="J111" s="195"/>
      <c r="K111" s="195"/>
      <c r="L111" s="196"/>
      <c r="M111" s="195"/>
      <c r="N111" s="195"/>
      <c r="O111" s="191"/>
      <c r="P111" s="195"/>
      <c r="Q111" s="195"/>
      <c r="R111" s="197"/>
    </row>
    <row r="112" spans="2:19">
      <c r="B112" s="191"/>
      <c r="C112" s="191"/>
      <c r="D112" s="191"/>
      <c r="E112" s="192"/>
      <c r="F112" s="192"/>
      <c r="G112" s="192"/>
      <c r="H112" s="191"/>
      <c r="I112" s="194"/>
      <c r="J112" s="195"/>
      <c r="K112" s="195"/>
      <c r="L112" s="196"/>
      <c r="M112" s="195"/>
      <c r="N112" s="195"/>
      <c r="O112" s="191"/>
      <c r="P112" s="195"/>
      <c r="Q112" s="195"/>
      <c r="R112" s="197"/>
    </row>
    <row r="113" spans="2:18">
      <c r="B113" s="191"/>
      <c r="C113" s="191"/>
      <c r="D113" s="191"/>
      <c r="E113" s="192"/>
      <c r="F113" s="192"/>
      <c r="G113" s="192"/>
      <c r="H113" s="191"/>
      <c r="I113" s="194"/>
      <c r="J113" s="195"/>
      <c r="K113" s="195"/>
      <c r="L113" s="196"/>
      <c r="M113" s="195"/>
      <c r="N113" s="195"/>
      <c r="O113" s="191"/>
      <c r="P113" s="195"/>
      <c r="Q113" s="195"/>
      <c r="R113" s="197"/>
    </row>
    <row r="114" spans="2:18">
      <c r="B114" s="191"/>
      <c r="C114" s="191"/>
      <c r="D114" s="191"/>
      <c r="E114" s="192"/>
      <c r="F114" s="192"/>
      <c r="G114" s="192"/>
      <c r="H114" s="191"/>
      <c r="I114" s="194"/>
      <c r="J114" s="195"/>
      <c r="K114" s="195"/>
      <c r="L114" s="196"/>
      <c r="M114" s="195"/>
      <c r="N114" s="195"/>
      <c r="O114" s="191"/>
      <c r="P114" s="195"/>
      <c r="Q114" s="195"/>
      <c r="R114" s="197"/>
    </row>
    <row r="115" spans="2:18">
      <c r="B115" s="191"/>
      <c r="C115" s="191"/>
      <c r="D115" s="191"/>
      <c r="E115" s="192"/>
      <c r="F115" s="192"/>
      <c r="G115" s="192"/>
      <c r="H115" s="191"/>
      <c r="I115" s="194"/>
      <c r="J115" s="195"/>
      <c r="K115" s="195"/>
      <c r="L115" s="196"/>
      <c r="M115" s="195"/>
      <c r="N115" s="195"/>
      <c r="O115" s="191"/>
      <c r="P115" s="195"/>
      <c r="Q115" s="195"/>
      <c r="R115" s="197"/>
    </row>
    <row r="116" spans="2:18">
      <c r="B116" s="191"/>
      <c r="C116" s="191"/>
      <c r="D116" s="191"/>
      <c r="E116" s="192"/>
      <c r="F116" s="192"/>
      <c r="G116" s="192"/>
      <c r="H116" s="191"/>
      <c r="I116" s="194"/>
      <c r="J116" s="195"/>
      <c r="K116" s="195"/>
      <c r="L116" s="196"/>
      <c r="M116" s="195"/>
      <c r="N116" s="195"/>
      <c r="O116" s="191"/>
      <c r="P116" s="195"/>
      <c r="Q116" s="195"/>
      <c r="R116" s="197"/>
    </row>
    <row r="117" spans="2:18">
      <c r="B117" s="191"/>
      <c r="C117" s="191"/>
      <c r="D117" s="191"/>
      <c r="E117" s="192"/>
      <c r="F117" s="192"/>
      <c r="G117" s="192"/>
      <c r="H117" s="191"/>
      <c r="I117" s="194"/>
      <c r="J117" s="195"/>
      <c r="K117" s="195"/>
      <c r="L117" s="196"/>
      <c r="M117" s="195"/>
      <c r="N117" s="195"/>
      <c r="O117" s="191"/>
      <c r="P117" s="195"/>
      <c r="Q117" s="195"/>
      <c r="R117" s="197"/>
    </row>
    <row r="118" spans="2:18">
      <c r="B118" s="191"/>
      <c r="C118" s="191"/>
      <c r="D118" s="191"/>
      <c r="E118" s="192"/>
      <c r="F118" s="192"/>
      <c r="G118" s="192"/>
      <c r="H118" s="191"/>
      <c r="I118" s="194"/>
      <c r="J118" s="195"/>
      <c r="K118" s="195"/>
      <c r="L118" s="196"/>
      <c r="M118" s="195"/>
      <c r="N118" s="195"/>
      <c r="O118" s="191"/>
      <c r="P118" s="195"/>
      <c r="Q118" s="195"/>
      <c r="R118" s="197"/>
    </row>
    <row r="119" spans="2:18">
      <c r="B119" s="191"/>
      <c r="C119" s="191"/>
      <c r="D119" s="191"/>
      <c r="E119" s="192"/>
      <c r="F119" s="192"/>
      <c r="G119" s="192"/>
      <c r="H119" s="191"/>
      <c r="I119" s="194"/>
      <c r="J119" s="195"/>
      <c r="K119" s="195"/>
      <c r="L119" s="196"/>
      <c r="M119" s="195"/>
      <c r="N119" s="195"/>
      <c r="O119" s="191"/>
      <c r="P119" s="195"/>
      <c r="Q119" s="195"/>
      <c r="R119" s="197"/>
    </row>
    <row r="120" spans="2:18">
      <c r="B120" s="191"/>
      <c r="C120" s="191"/>
      <c r="D120" s="191"/>
      <c r="E120" s="192"/>
      <c r="F120" s="192"/>
      <c r="G120" s="192"/>
      <c r="H120" s="191"/>
      <c r="I120" s="194"/>
      <c r="J120" s="195"/>
      <c r="K120" s="195"/>
      <c r="L120" s="196"/>
      <c r="M120" s="195"/>
      <c r="N120" s="195"/>
      <c r="O120" s="191"/>
      <c r="P120" s="195"/>
      <c r="Q120" s="195"/>
      <c r="R120" s="197"/>
    </row>
    <row r="121" spans="2:18">
      <c r="B121" s="191"/>
      <c r="C121" s="191"/>
      <c r="D121" s="191"/>
      <c r="E121" s="192"/>
      <c r="F121" s="192"/>
      <c r="G121" s="192"/>
      <c r="H121" s="191"/>
      <c r="I121" s="194"/>
      <c r="J121" s="195"/>
      <c r="K121" s="195"/>
      <c r="L121" s="196"/>
      <c r="M121" s="195"/>
      <c r="N121" s="195"/>
      <c r="O121" s="191"/>
      <c r="P121" s="195"/>
      <c r="Q121" s="195"/>
      <c r="R121" s="197"/>
    </row>
    <row r="122" spans="2:18">
      <c r="B122" s="191"/>
      <c r="C122" s="191"/>
      <c r="D122" s="191"/>
      <c r="E122" s="192"/>
      <c r="F122" s="192"/>
      <c r="G122" s="192"/>
      <c r="H122" s="191"/>
      <c r="I122" s="194"/>
      <c r="J122" s="195"/>
      <c r="K122" s="195"/>
      <c r="L122" s="196"/>
      <c r="M122" s="195"/>
      <c r="N122" s="195"/>
      <c r="O122" s="191"/>
      <c r="P122" s="195"/>
      <c r="Q122" s="195"/>
      <c r="R122" s="197"/>
    </row>
    <row r="123" spans="2:18">
      <c r="B123" s="191"/>
      <c r="C123" s="191"/>
      <c r="D123" s="191"/>
      <c r="E123" s="192"/>
      <c r="F123" s="192"/>
      <c r="G123" s="192"/>
      <c r="H123" s="191"/>
      <c r="I123" s="194"/>
      <c r="J123" s="195"/>
      <c r="K123" s="195"/>
      <c r="L123" s="196"/>
      <c r="M123" s="195"/>
      <c r="N123" s="195"/>
      <c r="O123" s="191"/>
      <c r="P123" s="195"/>
      <c r="Q123" s="195"/>
      <c r="R123" s="197"/>
    </row>
    <row r="124" spans="2:18">
      <c r="B124" s="191"/>
      <c r="C124" s="191"/>
      <c r="D124" s="191"/>
      <c r="E124" s="192"/>
      <c r="F124" s="192"/>
      <c r="G124" s="192"/>
      <c r="H124" s="191"/>
      <c r="I124" s="194"/>
      <c r="J124" s="195"/>
      <c r="K124" s="195"/>
      <c r="L124" s="196"/>
      <c r="M124" s="195"/>
      <c r="N124" s="195"/>
      <c r="O124" s="191"/>
      <c r="P124" s="195"/>
      <c r="Q124" s="195"/>
      <c r="R124" s="197"/>
    </row>
    <row r="125" spans="2:18">
      <c r="B125" s="191"/>
      <c r="C125" s="191"/>
      <c r="D125" s="191"/>
      <c r="E125" s="192"/>
      <c r="F125" s="192"/>
      <c r="G125" s="192"/>
      <c r="H125" s="191"/>
      <c r="I125" s="194"/>
      <c r="J125" s="195"/>
      <c r="K125" s="195"/>
      <c r="L125" s="196"/>
      <c r="M125" s="195"/>
      <c r="N125" s="195"/>
      <c r="O125" s="191"/>
      <c r="P125" s="195"/>
      <c r="Q125" s="195"/>
      <c r="R125" s="197"/>
    </row>
    <row r="126" spans="2:18">
      <c r="B126" s="191"/>
      <c r="C126" s="191"/>
      <c r="D126" s="191"/>
      <c r="E126" s="192"/>
      <c r="F126" s="192"/>
      <c r="G126" s="192"/>
      <c r="H126" s="191"/>
      <c r="I126" s="194"/>
      <c r="J126" s="195"/>
      <c r="K126" s="195"/>
      <c r="L126" s="196"/>
      <c r="M126" s="195"/>
      <c r="N126" s="195"/>
      <c r="O126" s="191"/>
      <c r="P126" s="195"/>
      <c r="Q126" s="195"/>
      <c r="R126" s="201"/>
    </row>
    <row r="127" spans="2:18">
      <c r="B127" s="191"/>
      <c r="C127" s="191"/>
      <c r="D127" s="191"/>
      <c r="E127" s="199"/>
      <c r="F127" s="192"/>
      <c r="G127" s="199"/>
      <c r="H127" s="191"/>
      <c r="I127" s="200"/>
      <c r="J127" s="191"/>
      <c r="K127" s="191"/>
      <c r="L127" s="196"/>
      <c r="M127" s="191"/>
      <c r="N127" s="191"/>
      <c r="O127" s="191"/>
      <c r="P127" s="191"/>
      <c r="Q127" s="195"/>
      <c r="R127" s="197"/>
    </row>
    <row r="128" spans="2:18">
      <c r="B128" s="191"/>
      <c r="C128" s="191"/>
      <c r="D128" s="191"/>
      <c r="E128" s="192"/>
      <c r="F128" s="192"/>
      <c r="G128" s="192"/>
      <c r="H128" s="202"/>
      <c r="I128" s="194"/>
      <c r="J128" s="195"/>
      <c r="K128" s="195"/>
      <c r="L128" s="196"/>
      <c r="M128" s="195"/>
      <c r="N128" s="195"/>
      <c r="O128" s="191"/>
      <c r="P128" s="195"/>
      <c r="Q128" s="203"/>
      <c r="R128" s="197"/>
    </row>
    <row r="129" spans="2:18">
      <c r="B129" s="191"/>
      <c r="C129" s="191"/>
      <c r="D129" s="191"/>
      <c r="E129" s="192"/>
      <c r="F129" s="192"/>
      <c r="G129" s="192"/>
      <c r="H129" s="202"/>
      <c r="I129" s="194"/>
      <c r="J129" s="195"/>
      <c r="K129" s="195"/>
      <c r="L129" s="196"/>
      <c r="M129" s="195"/>
      <c r="N129" s="195"/>
      <c r="O129" s="191"/>
      <c r="P129" s="195"/>
      <c r="Q129" s="203"/>
      <c r="R129" s="197"/>
    </row>
    <row r="130" spans="2:18">
      <c r="B130" s="191"/>
      <c r="C130" s="191"/>
      <c r="D130" s="191"/>
      <c r="E130" s="192"/>
      <c r="F130" s="192"/>
      <c r="G130" s="192"/>
      <c r="H130" s="202"/>
      <c r="I130" s="194"/>
      <c r="J130" s="195"/>
      <c r="K130" s="195"/>
      <c r="L130" s="196"/>
      <c r="M130" s="195"/>
      <c r="N130" s="195"/>
      <c r="O130" s="191"/>
      <c r="P130" s="195"/>
      <c r="Q130" s="203"/>
      <c r="R130" s="197"/>
    </row>
    <row r="131" spans="2:18">
      <c r="B131" s="191"/>
      <c r="C131" s="191"/>
      <c r="D131" s="191"/>
      <c r="E131" s="192"/>
      <c r="F131" s="192"/>
      <c r="G131" s="192"/>
      <c r="H131" s="202"/>
      <c r="I131" s="204"/>
      <c r="J131" s="195"/>
      <c r="K131" s="195"/>
      <c r="L131" s="196"/>
      <c r="M131" s="195"/>
      <c r="N131" s="195"/>
      <c r="O131" s="191"/>
      <c r="P131" s="195"/>
      <c r="Q131" s="203"/>
      <c r="R131" s="197"/>
    </row>
    <row r="132" spans="2:18">
      <c r="B132" s="191"/>
      <c r="C132" s="191"/>
      <c r="D132" s="191"/>
      <c r="E132" s="192"/>
      <c r="F132" s="192"/>
      <c r="G132" s="192"/>
      <c r="H132" s="202"/>
      <c r="I132" s="204"/>
      <c r="J132" s="195"/>
      <c r="K132" s="195"/>
      <c r="L132" s="196"/>
      <c r="M132" s="195"/>
      <c r="N132" s="195"/>
      <c r="O132" s="191"/>
      <c r="P132" s="195"/>
      <c r="Q132" s="203"/>
      <c r="R132" s="197"/>
    </row>
    <row r="133" spans="2:18">
      <c r="B133" s="191"/>
      <c r="C133" s="191"/>
      <c r="D133" s="191"/>
      <c r="E133" s="192"/>
      <c r="F133" s="192"/>
      <c r="G133" s="192"/>
      <c r="H133" s="202"/>
      <c r="I133" s="204"/>
      <c r="J133" s="195"/>
      <c r="K133" s="195"/>
      <c r="L133" s="196"/>
      <c r="M133" s="195"/>
      <c r="N133" s="195"/>
      <c r="O133" s="191"/>
      <c r="P133" s="195"/>
      <c r="Q133" s="203"/>
      <c r="R133" s="197"/>
    </row>
    <row r="134" spans="2:18">
      <c r="B134" s="191"/>
      <c r="C134" s="191"/>
      <c r="D134" s="191"/>
      <c r="E134" s="192"/>
      <c r="F134" s="192"/>
      <c r="G134" s="192"/>
      <c r="H134" s="202"/>
      <c r="I134" s="204"/>
      <c r="J134" s="195"/>
      <c r="K134" s="195"/>
      <c r="L134" s="196"/>
      <c r="M134" s="195"/>
      <c r="N134" s="195"/>
      <c r="O134" s="191"/>
      <c r="P134" s="195"/>
      <c r="Q134" s="203"/>
      <c r="R134" s="197"/>
    </row>
    <row r="135" spans="2:18">
      <c r="B135" s="191"/>
      <c r="C135" s="191"/>
      <c r="D135" s="191"/>
      <c r="E135" s="192"/>
      <c r="F135" s="192"/>
      <c r="G135" s="192"/>
      <c r="H135" s="202"/>
      <c r="I135" s="204"/>
      <c r="J135" s="195"/>
      <c r="K135" s="195"/>
      <c r="L135" s="196"/>
      <c r="M135" s="195"/>
      <c r="N135" s="195"/>
      <c r="O135" s="191"/>
      <c r="P135" s="195"/>
      <c r="Q135" s="203"/>
      <c r="R135" s="197"/>
    </row>
    <row r="136" spans="2:18">
      <c r="B136" s="191"/>
      <c r="C136" s="191"/>
      <c r="D136" s="191"/>
      <c r="E136" s="192"/>
      <c r="F136" s="192"/>
      <c r="G136" s="192"/>
      <c r="H136" s="202"/>
      <c r="I136" s="204"/>
      <c r="J136" s="195"/>
      <c r="K136" s="195"/>
      <c r="L136" s="196"/>
      <c r="M136" s="195"/>
      <c r="N136" s="195"/>
      <c r="O136" s="191"/>
      <c r="P136" s="195"/>
      <c r="Q136" s="203"/>
      <c r="R136" s="197"/>
    </row>
    <row r="137" spans="2:18">
      <c r="B137" s="191"/>
      <c r="C137" s="191"/>
      <c r="D137" s="191"/>
      <c r="E137" s="192"/>
      <c r="F137" s="192"/>
      <c r="G137" s="192"/>
      <c r="H137" s="202"/>
      <c r="I137" s="204"/>
      <c r="J137" s="195"/>
      <c r="K137" s="195"/>
      <c r="L137" s="196"/>
      <c r="M137" s="195"/>
      <c r="N137" s="195"/>
      <c r="O137" s="191"/>
      <c r="P137" s="195"/>
      <c r="Q137" s="203"/>
      <c r="R137" s="197"/>
    </row>
    <row r="138" spans="2:18">
      <c r="B138" s="191"/>
      <c r="C138" s="191"/>
      <c r="D138" s="191"/>
      <c r="E138" s="199"/>
      <c r="F138" s="192"/>
      <c r="G138" s="199"/>
      <c r="H138" s="191"/>
      <c r="I138" s="194"/>
      <c r="J138" s="195"/>
      <c r="K138" s="195"/>
      <c r="L138" s="196"/>
      <c r="M138" s="195"/>
      <c r="N138" s="195"/>
      <c r="O138" s="191"/>
      <c r="P138" s="195"/>
      <c r="Q138" s="203"/>
      <c r="R138" s="197"/>
    </row>
    <row r="139" spans="2:18">
      <c r="B139" s="191"/>
      <c r="C139" s="191"/>
      <c r="D139" s="191"/>
      <c r="E139" s="192"/>
      <c r="F139" s="192"/>
      <c r="G139" s="192"/>
      <c r="H139" s="191"/>
      <c r="I139" s="194"/>
      <c r="J139" s="195"/>
      <c r="K139" s="195"/>
      <c r="L139" s="196"/>
      <c r="M139" s="195"/>
      <c r="N139" s="195"/>
      <c r="O139" s="191"/>
      <c r="P139" s="195"/>
      <c r="Q139" s="203"/>
      <c r="R139" s="197"/>
    </row>
    <row r="140" spans="2:18">
      <c r="B140" s="191"/>
      <c r="C140" s="191"/>
      <c r="D140" s="191"/>
      <c r="E140" s="192"/>
      <c r="F140" s="192"/>
      <c r="G140" s="192"/>
      <c r="H140" s="191"/>
      <c r="I140" s="194"/>
      <c r="J140" s="195"/>
      <c r="K140" s="195"/>
      <c r="L140" s="196"/>
      <c r="M140" s="195"/>
      <c r="N140" s="195"/>
      <c r="O140" s="191"/>
      <c r="P140" s="195"/>
      <c r="Q140" s="203"/>
      <c r="R140" s="197"/>
    </row>
    <row r="141" spans="2:18">
      <c r="B141" s="191"/>
      <c r="C141" s="191"/>
      <c r="D141" s="191"/>
      <c r="E141" s="199"/>
      <c r="F141" s="192"/>
      <c r="G141" s="192"/>
      <c r="H141" s="191"/>
      <c r="I141" s="194"/>
      <c r="J141" s="191"/>
      <c r="K141" s="191"/>
      <c r="L141" s="196"/>
      <c r="M141" s="191"/>
      <c r="N141" s="191"/>
      <c r="O141" s="191"/>
      <c r="P141" s="191"/>
      <c r="Q141" s="203"/>
      <c r="R141" s="197"/>
    </row>
    <row r="142" spans="2:18">
      <c r="B142" s="191"/>
      <c r="C142" s="191"/>
      <c r="D142" s="191"/>
      <c r="E142" s="192"/>
      <c r="F142" s="192"/>
      <c r="G142" s="192"/>
      <c r="H142" s="191"/>
      <c r="I142" s="194"/>
      <c r="J142" s="195"/>
      <c r="K142" s="195"/>
      <c r="L142" s="196"/>
      <c r="M142" s="195"/>
      <c r="N142" s="195"/>
      <c r="O142" s="191"/>
      <c r="P142" s="195"/>
      <c r="Q142" s="203"/>
      <c r="R142" s="197"/>
    </row>
    <row r="143" spans="2:18">
      <c r="B143" s="191"/>
      <c r="C143" s="191"/>
      <c r="D143" s="191"/>
      <c r="E143" s="192"/>
      <c r="F143" s="192"/>
      <c r="G143" s="192"/>
      <c r="H143" s="191"/>
      <c r="I143" s="194"/>
      <c r="J143" s="195"/>
      <c r="K143" s="195"/>
      <c r="L143" s="196"/>
      <c r="M143" s="195"/>
      <c r="N143" s="195"/>
      <c r="O143" s="191"/>
      <c r="P143" s="195"/>
      <c r="Q143" s="203"/>
      <c r="R143" s="197"/>
    </row>
    <row r="144" spans="2:18">
      <c r="B144" s="191"/>
      <c r="C144" s="191"/>
      <c r="D144" s="191"/>
      <c r="E144" s="192"/>
      <c r="F144" s="192"/>
      <c r="G144" s="192"/>
      <c r="H144" s="191"/>
      <c r="I144" s="194"/>
      <c r="J144" s="191"/>
      <c r="K144" s="191"/>
      <c r="L144" s="196"/>
      <c r="M144" s="191"/>
      <c r="N144" s="191"/>
      <c r="O144" s="191"/>
      <c r="P144" s="191"/>
      <c r="Q144" s="203"/>
      <c r="R144" s="197"/>
    </row>
    <row r="145" spans="2:18">
      <c r="B145" s="191"/>
      <c r="C145" s="191"/>
      <c r="D145" s="191"/>
      <c r="E145" s="192"/>
      <c r="F145" s="192"/>
      <c r="G145" s="192"/>
      <c r="H145" s="191"/>
      <c r="I145" s="194"/>
      <c r="J145" s="195"/>
      <c r="K145" s="195"/>
      <c r="L145" s="196"/>
      <c r="M145" s="195"/>
      <c r="N145" s="195"/>
      <c r="O145" s="191"/>
      <c r="P145" s="195"/>
      <c r="Q145" s="203"/>
      <c r="R145" s="197"/>
    </row>
    <row r="146" spans="2:18">
      <c r="B146" s="589"/>
      <c r="C146" s="589"/>
      <c r="D146" s="589"/>
      <c r="E146" s="205"/>
      <c r="F146" s="206"/>
      <c r="G146" s="199"/>
      <c r="H146" s="207"/>
      <c r="I146" s="208"/>
      <c r="J146" s="207"/>
      <c r="K146" s="207"/>
      <c r="L146" s="209"/>
      <c r="M146" s="207"/>
      <c r="N146" s="207"/>
      <c r="O146" s="207"/>
      <c r="P146" s="207"/>
      <c r="Q146" s="210"/>
      <c r="R146" s="197"/>
    </row>
    <row r="147" spans="2:18">
      <c r="B147" s="211"/>
      <c r="C147" s="589"/>
      <c r="D147" s="589"/>
      <c r="E147" s="205"/>
      <c r="F147" s="206"/>
      <c r="G147" s="199"/>
      <c r="H147" s="207"/>
      <c r="I147" s="208"/>
      <c r="J147" s="207"/>
      <c r="K147" s="207"/>
      <c r="L147" s="209"/>
      <c r="M147" s="207"/>
      <c r="N147" s="207"/>
      <c r="O147" s="207"/>
      <c r="P147" s="207"/>
      <c r="Q147" s="210"/>
      <c r="R147" s="201"/>
    </row>
    <row r="148" spans="2:18">
      <c r="B148" s="211"/>
      <c r="C148" s="207"/>
      <c r="D148" s="207"/>
      <c r="E148" s="205"/>
      <c r="F148" s="212"/>
      <c r="G148" s="199"/>
      <c r="H148" s="207"/>
      <c r="I148" s="208"/>
      <c r="J148" s="207"/>
      <c r="K148" s="207"/>
      <c r="L148" s="209"/>
      <c r="M148" s="207"/>
      <c r="N148" s="207"/>
      <c r="O148" s="207"/>
      <c r="P148" s="207"/>
      <c r="Q148" s="213"/>
      <c r="R148" s="197"/>
    </row>
    <row r="149" spans="2:18">
      <c r="B149" s="211"/>
      <c r="C149" s="211"/>
      <c r="D149" s="211"/>
      <c r="E149" s="214"/>
      <c r="F149" s="206"/>
      <c r="G149" s="192"/>
      <c r="H149" s="191"/>
      <c r="I149" s="194"/>
      <c r="J149" s="195"/>
      <c r="K149" s="195"/>
      <c r="L149" s="196"/>
      <c r="M149" s="195"/>
      <c r="N149" s="195"/>
      <c r="O149" s="191"/>
      <c r="P149" s="195"/>
      <c r="Q149" s="203"/>
      <c r="R149" s="197"/>
    </row>
    <row r="150" spans="2:18">
      <c r="B150" s="191"/>
      <c r="C150" s="191"/>
      <c r="D150" s="191"/>
      <c r="E150" s="199"/>
      <c r="F150" s="192"/>
      <c r="G150" s="199"/>
      <c r="H150" s="191"/>
      <c r="I150" s="194"/>
      <c r="J150" s="191"/>
      <c r="K150" s="191"/>
      <c r="L150" s="196"/>
      <c r="M150" s="191"/>
      <c r="N150" s="191"/>
      <c r="O150" s="191"/>
      <c r="P150" s="191"/>
      <c r="Q150" s="203"/>
      <c r="R150" s="197"/>
    </row>
    <row r="151" spans="2:18">
      <c r="B151" s="191"/>
      <c r="C151" s="191"/>
      <c r="D151" s="191"/>
      <c r="E151" s="192"/>
      <c r="F151" s="192"/>
      <c r="G151" s="192"/>
      <c r="H151" s="191"/>
      <c r="I151" s="194"/>
      <c r="J151" s="195"/>
      <c r="K151" s="195"/>
      <c r="L151" s="196"/>
      <c r="M151" s="195"/>
      <c r="N151" s="195"/>
      <c r="O151" s="191"/>
      <c r="P151" s="195"/>
      <c r="Q151" s="203"/>
      <c r="R151" s="197"/>
    </row>
    <row r="152" spans="2:18">
      <c r="B152" s="191"/>
      <c r="C152" s="191"/>
      <c r="D152" s="191"/>
      <c r="E152" s="199"/>
      <c r="F152" s="192"/>
      <c r="G152" s="192"/>
      <c r="H152" s="215"/>
      <c r="I152" s="194"/>
      <c r="J152" s="191"/>
      <c r="K152" s="191"/>
      <c r="L152" s="196"/>
      <c r="M152" s="191"/>
      <c r="N152" s="191"/>
      <c r="O152" s="191"/>
      <c r="P152" s="191"/>
      <c r="Q152" s="195"/>
      <c r="R152" s="197"/>
    </row>
    <row r="153" spans="2:18">
      <c r="B153" s="191"/>
      <c r="C153" s="191"/>
      <c r="D153" s="191"/>
      <c r="E153" s="192"/>
      <c r="F153" s="192"/>
      <c r="G153" s="192"/>
      <c r="H153" s="191"/>
      <c r="I153" s="194"/>
      <c r="J153" s="195"/>
      <c r="K153" s="195"/>
      <c r="L153" s="196"/>
      <c r="M153" s="195"/>
      <c r="N153" s="195"/>
      <c r="O153" s="191"/>
      <c r="P153" s="195"/>
      <c r="Q153" s="195"/>
      <c r="R153" s="197"/>
    </row>
    <row r="154" spans="2:18">
      <c r="B154" s="584"/>
      <c r="C154" s="584"/>
      <c r="D154" s="584"/>
      <c r="E154" s="199"/>
      <c r="F154" s="192"/>
      <c r="G154" s="199"/>
      <c r="H154" s="590"/>
      <c r="I154" s="591"/>
      <c r="J154" s="591"/>
      <c r="K154" s="591"/>
      <c r="L154" s="591"/>
      <c r="M154" s="591"/>
      <c r="N154" s="591"/>
      <c r="O154" s="591"/>
      <c r="P154" s="591"/>
      <c r="Q154" s="591"/>
      <c r="R154" s="591"/>
    </row>
    <row r="155" spans="2:18">
      <c r="B155" s="215"/>
      <c r="C155" s="584"/>
      <c r="D155" s="584"/>
      <c r="E155" s="199"/>
      <c r="F155" s="192"/>
      <c r="G155" s="199"/>
      <c r="H155" s="216"/>
      <c r="I155" s="191"/>
      <c r="J155" s="191"/>
      <c r="K155" s="191"/>
      <c r="L155" s="217"/>
      <c r="M155" s="191"/>
      <c r="N155" s="191"/>
      <c r="O155" s="191"/>
      <c r="P155" s="191"/>
      <c r="Q155" s="191"/>
      <c r="R155" s="191"/>
    </row>
    <row r="156" spans="2:18">
      <c r="B156" s="191"/>
      <c r="C156" s="191"/>
      <c r="D156" s="191"/>
      <c r="E156" s="199"/>
      <c r="F156" s="192"/>
      <c r="G156" s="199"/>
      <c r="H156" s="191"/>
      <c r="I156" s="194"/>
      <c r="J156" s="195"/>
      <c r="K156" s="195"/>
      <c r="L156" s="196"/>
      <c r="M156" s="195"/>
      <c r="N156" s="195"/>
      <c r="O156" s="195"/>
      <c r="P156" s="195"/>
      <c r="Q156" s="195"/>
      <c r="R156" s="218"/>
    </row>
    <row r="157" spans="2:18">
      <c r="B157" s="191"/>
      <c r="C157" s="191"/>
      <c r="D157" s="191"/>
      <c r="E157" s="192"/>
      <c r="F157" s="192"/>
      <c r="G157" s="192"/>
      <c r="H157" s="191"/>
      <c r="I157" s="194"/>
      <c r="J157" s="195"/>
      <c r="K157" s="195"/>
      <c r="L157" s="196"/>
      <c r="M157" s="195"/>
      <c r="N157" s="195"/>
      <c r="O157" s="191"/>
      <c r="P157" s="195"/>
      <c r="Q157" s="195"/>
      <c r="R157" s="197"/>
    </row>
    <row r="158" spans="2:18">
      <c r="B158" s="191"/>
      <c r="C158" s="191"/>
      <c r="D158" s="191"/>
      <c r="E158" s="192"/>
      <c r="F158" s="192"/>
      <c r="G158" s="192"/>
      <c r="H158" s="191"/>
      <c r="I158" s="194"/>
      <c r="J158" s="195"/>
      <c r="K158" s="195"/>
      <c r="L158" s="196"/>
      <c r="M158" s="195"/>
      <c r="N158" s="195"/>
      <c r="O158" s="191"/>
      <c r="P158" s="195"/>
      <c r="Q158" s="195"/>
      <c r="R158" s="197"/>
    </row>
    <row r="159" spans="2:18">
      <c r="B159" s="191"/>
      <c r="C159" s="191"/>
      <c r="D159" s="191"/>
      <c r="E159" s="199"/>
      <c r="F159" s="192"/>
      <c r="G159" s="199"/>
      <c r="H159" s="191"/>
      <c r="I159" s="200"/>
      <c r="J159" s="195"/>
      <c r="K159" s="195"/>
      <c r="L159" s="196"/>
      <c r="M159" s="195"/>
      <c r="N159" s="195"/>
      <c r="O159" s="195"/>
      <c r="P159" s="195"/>
      <c r="Q159" s="195"/>
      <c r="R159" s="218"/>
    </row>
    <row r="160" spans="2:18">
      <c r="B160" s="191"/>
      <c r="C160" s="191"/>
      <c r="D160" s="191"/>
      <c r="E160" s="192"/>
      <c r="F160" s="192"/>
      <c r="G160" s="192"/>
      <c r="H160" s="191"/>
      <c r="I160" s="194"/>
      <c r="J160" s="195"/>
      <c r="K160" s="195"/>
      <c r="L160" s="196"/>
      <c r="M160" s="195"/>
      <c r="N160" s="195"/>
      <c r="O160" s="191"/>
      <c r="P160" s="195"/>
      <c r="Q160" s="203"/>
      <c r="R160" s="197"/>
    </row>
    <row r="161" spans="2:18">
      <c r="B161" s="191"/>
      <c r="C161" s="191"/>
      <c r="D161" s="191"/>
      <c r="E161" s="192"/>
      <c r="F161" s="192"/>
      <c r="G161" s="192"/>
      <c r="H161" s="191"/>
      <c r="I161" s="194"/>
      <c r="J161" s="195"/>
      <c r="K161" s="195"/>
      <c r="L161" s="196"/>
      <c r="M161" s="195"/>
      <c r="N161" s="195"/>
      <c r="O161" s="191"/>
      <c r="P161" s="195"/>
      <c r="Q161" s="203"/>
      <c r="R161" s="197"/>
    </row>
    <row r="162" spans="2:18">
      <c r="B162" s="191"/>
      <c r="C162" s="191"/>
      <c r="D162" s="191"/>
      <c r="E162" s="192"/>
      <c r="F162" s="192"/>
      <c r="G162" s="192"/>
      <c r="H162" s="191"/>
      <c r="I162" s="194"/>
      <c r="J162" s="195"/>
      <c r="K162" s="195"/>
      <c r="L162" s="196"/>
      <c r="M162" s="195"/>
      <c r="N162" s="195"/>
      <c r="O162" s="191"/>
      <c r="P162" s="195"/>
      <c r="Q162" s="203"/>
      <c r="R162" s="197"/>
    </row>
    <row r="163" spans="2:18">
      <c r="B163" s="191"/>
      <c r="C163" s="191"/>
      <c r="D163" s="191"/>
      <c r="E163" s="192"/>
      <c r="F163" s="192"/>
      <c r="G163" s="192"/>
      <c r="H163" s="191"/>
      <c r="I163" s="194"/>
      <c r="J163" s="195"/>
      <c r="K163" s="195"/>
      <c r="L163" s="196"/>
      <c r="M163" s="195"/>
      <c r="N163" s="195"/>
      <c r="O163" s="191"/>
      <c r="P163" s="195"/>
      <c r="Q163" s="203"/>
      <c r="R163" s="197"/>
    </row>
    <row r="164" spans="2:18">
      <c r="B164" s="191"/>
      <c r="C164" s="191"/>
      <c r="D164" s="191"/>
      <c r="E164" s="192"/>
      <c r="F164" s="192"/>
      <c r="G164" s="192"/>
      <c r="H164" s="191"/>
      <c r="I164" s="194"/>
      <c r="J164" s="195"/>
      <c r="K164" s="195"/>
      <c r="L164" s="196"/>
      <c r="M164" s="195"/>
      <c r="N164" s="195"/>
      <c r="O164" s="191"/>
      <c r="P164" s="195"/>
      <c r="Q164" s="203"/>
      <c r="R164" s="197"/>
    </row>
    <row r="165" spans="2:18">
      <c r="B165" s="191"/>
      <c r="C165" s="191"/>
      <c r="D165" s="191"/>
      <c r="E165" s="199"/>
      <c r="F165" s="192"/>
      <c r="G165" s="199"/>
      <c r="H165" s="191"/>
      <c r="I165" s="194"/>
      <c r="J165" s="195"/>
      <c r="K165" s="195"/>
      <c r="L165" s="196"/>
      <c r="M165" s="195"/>
      <c r="N165" s="195"/>
      <c r="O165" s="195"/>
      <c r="P165" s="195"/>
      <c r="Q165" s="195"/>
      <c r="R165" s="197"/>
    </row>
    <row r="166" spans="2:18">
      <c r="B166" s="191"/>
      <c r="C166" s="191"/>
      <c r="D166" s="191"/>
      <c r="E166" s="192"/>
      <c r="F166" s="192"/>
      <c r="G166" s="192"/>
      <c r="H166" s="191"/>
      <c r="I166" s="194"/>
      <c r="J166" s="195"/>
      <c r="K166" s="195"/>
      <c r="L166" s="196"/>
      <c r="M166" s="195"/>
      <c r="N166" s="195"/>
      <c r="O166" s="191"/>
      <c r="P166" s="195"/>
      <c r="Q166" s="195"/>
      <c r="R166" s="197"/>
    </row>
    <row r="167" spans="2:18">
      <c r="B167" s="191"/>
      <c r="C167" s="191"/>
      <c r="D167" s="191"/>
      <c r="E167" s="199"/>
      <c r="F167" s="192"/>
      <c r="G167" s="199"/>
      <c r="H167" s="191"/>
      <c r="I167" s="194"/>
      <c r="J167" s="195"/>
      <c r="K167" s="195"/>
      <c r="L167" s="196"/>
      <c r="M167" s="195"/>
      <c r="N167" s="195"/>
      <c r="O167" s="195"/>
      <c r="P167" s="195"/>
      <c r="Q167" s="195"/>
      <c r="R167" s="197"/>
    </row>
    <row r="168" spans="2:18">
      <c r="B168" s="191"/>
      <c r="C168" s="191"/>
      <c r="D168" s="191"/>
      <c r="E168" s="192"/>
      <c r="F168" s="192"/>
      <c r="G168" s="192"/>
      <c r="H168" s="191"/>
      <c r="I168" s="194"/>
      <c r="J168" s="195"/>
      <c r="K168" s="195"/>
      <c r="L168" s="196"/>
      <c r="M168" s="195"/>
      <c r="N168" s="195"/>
      <c r="O168" s="191"/>
      <c r="P168" s="195"/>
      <c r="Q168" s="195"/>
      <c r="R168" s="197"/>
    </row>
    <row r="169" spans="2:18">
      <c r="B169" s="191"/>
      <c r="C169" s="191"/>
      <c r="D169" s="191"/>
      <c r="E169" s="199"/>
      <c r="F169" s="192"/>
      <c r="G169" s="199"/>
      <c r="H169" s="191"/>
      <c r="I169" s="194"/>
      <c r="J169" s="195"/>
      <c r="K169" s="195"/>
      <c r="L169" s="196"/>
      <c r="M169" s="195"/>
      <c r="N169" s="195"/>
      <c r="O169" s="195"/>
      <c r="P169" s="195"/>
      <c r="Q169" s="195"/>
      <c r="R169" s="197"/>
    </row>
    <row r="170" spans="2:18">
      <c r="B170" s="191"/>
      <c r="C170" s="191"/>
      <c r="D170" s="191"/>
      <c r="E170" s="192"/>
      <c r="F170" s="192"/>
      <c r="G170" s="192"/>
      <c r="H170" s="191"/>
      <c r="I170" s="194"/>
      <c r="J170" s="195"/>
      <c r="K170" s="195"/>
      <c r="L170" s="196"/>
      <c r="M170" s="195"/>
      <c r="N170" s="195"/>
      <c r="O170" s="191"/>
      <c r="P170" s="195"/>
      <c r="Q170" s="195"/>
      <c r="R170" s="197"/>
    </row>
    <row r="171" spans="2:18">
      <c r="B171" s="191"/>
      <c r="C171" s="191"/>
      <c r="D171" s="191"/>
      <c r="E171" s="199"/>
      <c r="F171" s="192"/>
      <c r="G171" s="199"/>
      <c r="H171" s="191"/>
      <c r="I171" s="194"/>
      <c r="J171" s="195"/>
      <c r="K171" s="195"/>
      <c r="L171" s="196"/>
      <c r="M171" s="195"/>
      <c r="N171" s="195"/>
      <c r="O171" s="195"/>
      <c r="P171" s="195"/>
      <c r="Q171" s="195"/>
      <c r="R171" s="197"/>
    </row>
    <row r="172" spans="2:18">
      <c r="B172" s="191"/>
      <c r="C172" s="191"/>
      <c r="D172" s="191"/>
      <c r="E172" s="192"/>
      <c r="F172" s="192"/>
      <c r="G172" s="192"/>
      <c r="H172" s="191"/>
      <c r="I172" s="194"/>
      <c r="J172" s="195"/>
      <c r="K172" s="195"/>
      <c r="L172" s="196"/>
      <c r="M172" s="195"/>
      <c r="N172" s="195"/>
      <c r="O172" s="191"/>
      <c r="P172" s="195"/>
      <c r="Q172" s="195"/>
      <c r="R172" s="197"/>
    </row>
    <row r="173" spans="2:18">
      <c r="B173" s="191"/>
      <c r="C173" s="584"/>
      <c r="D173" s="584"/>
      <c r="E173" s="199"/>
      <c r="F173" s="192"/>
      <c r="G173" s="199"/>
      <c r="H173" s="191"/>
      <c r="I173" s="194"/>
      <c r="J173" s="195"/>
      <c r="K173" s="195"/>
      <c r="L173" s="196"/>
      <c r="M173" s="195"/>
      <c r="N173" s="195"/>
      <c r="O173" s="191"/>
      <c r="P173" s="195"/>
      <c r="Q173" s="195"/>
      <c r="R173" s="197"/>
    </row>
    <row r="174" spans="2:18">
      <c r="B174" s="191"/>
      <c r="C174" s="191"/>
      <c r="D174" s="191"/>
      <c r="E174" s="192"/>
      <c r="F174" s="192"/>
      <c r="G174" s="192"/>
      <c r="H174" s="191"/>
      <c r="I174" s="194"/>
      <c r="J174" s="195"/>
      <c r="K174" s="195"/>
      <c r="L174" s="196"/>
      <c r="M174" s="195"/>
      <c r="N174" s="195"/>
      <c r="O174" s="191"/>
      <c r="P174" s="195"/>
      <c r="Q174" s="195"/>
      <c r="R174" s="197"/>
    </row>
    <row r="175" spans="2:18">
      <c r="B175" s="191"/>
      <c r="C175" s="191"/>
      <c r="D175" s="191"/>
      <c r="E175" s="192"/>
      <c r="F175" s="192"/>
      <c r="G175" s="192"/>
      <c r="H175" s="191"/>
      <c r="I175" s="194"/>
      <c r="J175" s="195"/>
      <c r="K175" s="195"/>
      <c r="L175" s="196"/>
      <c r="M175" s="195"/>
      <c r="N175" s="195"/>
      <c r="O175" s="191"/>
      <c r="P175" s="195"/>
      <c r="Q175" s="195"/>
      <c r="R175" s="197"/>
    </row>
    <row r="176" spans="2:18">
      <c r="B176" s="191"/>
      <c r="C176" s="191"/>
      <c r="D176" s="191"/>
      <c r="E176" s="199"/>
      <c r="F176" s="192"/>
      <c r="G176" s="199"/>
      <c r="H176" s="191"/>
      <c r="I176" s="194"/>
      <c r="J176" s="195"/>
      <c r="K176" s="195"/>
      <c r="L176" s="196"/>
      <c r="M176" s="195"/>
      <c r="N176" s="195"/>
      <c r="O176" s="191"/>
      <c r="P176" s="195"/>
      <c r="Q176" s="195"/>
      <c r="R176" s="197"/>
    </row>
    <row r="177" spans="2:18">
      <c r="B177" s="191"/>
      <c r="C177" s="191"/>
      <c r="D177" s="191"/>
      <c r="E177" s="192"/>
      <c r="F177" s="192"/>
      <c r="G177" s="192"/>
      <c r="H177" s="191"/>
      <c r="I177" s="194"/>
      <c r="J177" s="195"/>
      <c r="K177" s="195"/>
      <c r="L177" s="196"/>
      <c r="M177" s="195"/>
      <c r="N177" s="195"/>
      <c r="O177" s="191"/>
      <c r="P177" s="195"/>
      <c r="Q177" s="195"/>
      <c r="R177" s="197"/>
    </row>
    <row r="178" spans="2:18">
      <c r="B178" s="191"/>
      <c r="C178" s="191"/>
      <c r="D178" s="191"/>
      <c r="E178" s="199"/>
      <c r="F178" s="192"/>
      <c r="G178" s="199"/>
      <c r="H178" s="191"/>
      <c r="I178" s="194"/>
      <c r="J178" s="195"/>
      <c r="K178" s="195"/>
      <c r="L178" s="196"/>
      <c r="M178" s="195"/>
      <c r="N178" s="195"/>
      <c r="O178" s="191"/>
      <c r="P178" s="195"/>
      <c r="Q178" s="195"/>
      <c r="R178" s="197"/>
    </row>
    <row r="179" spans="2:18">
      <c r="B179" s="191"/>
      <c r="C179" s="191"/>
      <c r="D179" s="191"/>
      <c r="E179" s="192"/>
      <c r="F179" s="192"/>
      <c r="G179" s="192"/>
      <c r="H179" s="191"/>
      <c r="I179" s="194"/>
      <c r="J179" s="195"/>
      <c r="K179" s="195"/>
      <c r="L179" s="196"/>
      <c r="M179" s="195"/>
      <c r="N179" s="195"/>
      <c r="O179" s="191"/>
      <c r="P179" s="195"/>
      <c r="Q179" s="195"/>
      <c r="R179" s="197"/>
    </row>
    <row r="180" spans="2:18">
      <c r="B180" s="191"/>
      <c r="C180" s="191"/>
      <c r="D180" s="191"/>
      <c r="E180" s="199"/>
      <c r="F180" s="192"/>
      <c r="G180" s="192"/>
      <c r="H180" s="191"/>
      <c r="I180" s="194"/>
      <c r="J180" s="195"/>
      <c r="K180" s="195"/>
      <c r="L180" s="196"/>
      <c r="M180" s="195"/>
      <c r="N180" s="195"/>
      <c r="O180" s="191"/>
      <c r="P180" s="195"/>
      <c r="Q180" s="195"/>
      <c r="R180" s="197"/>
    </row>
    <row r="181" spans="2:18">
      <c r="B181" s="191"/>
      <c r="C181" s="191"/>
      <c r="D181" s="191"/>
      <c r="E181" s="192"/>
      <c r="F181" s="192"/>
      <c r="G181" s="192"/>
      <c r="H181" s="191"/>
      <c r="I181" s="194"/>
      <c r="J181" s="195"/>
      <c r="K181" s="195"/>
      <c r="L181" s="196"/>
      <c r="M181" s="195"/>
      <c r="N181" s="195"/>
      <c r="O181" s="191"/>
      <c r="P181" s="195"/>
      <c r="Q181" s="195"/>
      <c r="R181" s="197"/>
    </row>
    <row r="182" spans="2:18">
      <c r="B182" s="191"/>
      <c r="C182" s="191"/>
      <c r="D182" s="191"/>
      <c r="E182" s="199"/>
      <c r="F182" s="192"/>
      <c r="G182" s="199"/>
      <c r="H182" s="191"/>
      <c r="I182" s="194"/>
      <c r="J182" s="195"/>
      <c r="K182" s="195"/>
      <c r="L182" s="196"/>
      <c r="M182" s="195"/>
      <c r="N182" s="195"/>
      <c r="O182" s="191"/>
      <c r="P182" s="195"/>
      <c r="Q182" s="195"/>
      <c r="R182" s="197"/>
    </row>
    <row r="183" spans="2:18">
      <c r="B183" s="191"/>
      <c r="C183" s="191"/>
      <c r="D183" s="191"/>
      <c r="E183" s="192"/>
      <c r="F183" s="192"/>
      <c r="G183" s="192"/>
      <c r="H183" s="191"/>
      <c r="I183" s="194"/>
      <c r="J183" s="195"/>
      <c r="K183" s="195"/>
      <c r="L183" s="196"/>
      <c r="M183" s="195"/>
      <c r="N183" s="195"/>
      <c r="O183" s="191"/>
      <c r="P183" s="195"/>
      <c r="Q183" s="195"/>
      <c r="R183" s="197"/>
    </row>
    <row r="184" spans="2:18">
      <c r="B184" s="584"/>
      <c r="C184" s="584"/>
      <c r="D184" s="584"/>
      <c r="E184" s="199"/>
      <c r="F184" s="192"/>
      <c r="G184" s="199"/>
      <c r="H184" s="588"/>
      <c r="I184" s="585"/>
      <c r="J184" s="585"/>
      <c r="K184" s="585"/>
      <c r="L184" s="585"/>
      <c r="M184" s="585"/>
      <c r="N184" s="585"/>
      <c r="O184" s="585"/>
      <c r="P184" s="585"/>
      <c r="Q184" s="585"/>
      <c r="R184" s="585"/>
    </row>
    <row r="185" spans="2:18">
      <c r="B185" s="215"/>
      <c r="C185" s="584"/>
      <c r="D185" s="584"/>
      <c r="E185" s="199"/>
      <c r="F185" s="192"/>
      <c r="G185" s="192"/>
      <c r="H185" s="588"/>
      <c r="I185" s="585"/>
      <c r="J185" s="585"/>
      <c r="K185" s="585"/>
      <c r="L185" s="585"/>
      <c r="M185" s="585"/>
      <c r="N185" s="585"/>
      <c r="O185" s="585"/>
      <c r="P185" s="585"/>
      <c r="Q185" s="585"/>
      <c r="R185" s="585"/>
    </row>
    <row r="186" spans="2:18">
      <c r="B186" s="215"/>
      <c r="C186" s="585"/>
      <c r="D186" s="191"/>
      <c r="E186" s="192"/>
      <c r="F186" s="192"/>
      <c r="G186" s="192"/>
      <c r="H186" s="191"/>
      <c r="I186" s="194"/>
      <c r="J186" s="191"/>
      <c r="K186" s="191"/>
      <c r="L186" s="196"/>
      <c r="M186" s="191"/>
      <c r="N186" s="191"/>
      <c r="O186" s="191"/>
      <c r="P186" s="195"/>
      <c r="Q186" s="195"/>
      <c r="R186" s="201"/>
    </row>
    <row r="187" spans="2:18">
      <c r="B187" s="215"/>
      <c r="C187" s="585"/>
      <c r="D187" s="191"/>
      <c r="E187" s="199"/>
      <c r="F187" s="192"/>
      <c r="G187" s="199"/>
      <c r="H187" s="191"/>
      <c r="I187" s="194"/>
      <c r="J187" s="191"/>
      <c r="K187" s="191"/>
      <c r="L187" s="196"/>
      <c r="M187" s="191"/>
      <c r="N187" s="191"/>
      <c r="O187" s="191"/>
      <c r="P187" s="195"/>
      <c r="Q187" s="195"/>
      <c r="R187" s="197"/>
    </row>
    <row r="188" spans="2:18">
      <c r="B188" s="584"/>
      <c r="C188" s="584"/>
      <c r="D188" s="584"/>
      <c r="E188" s="199"/>
      <c r="F188" s="192"/>
      <c r="G188" s="192"/>
      <c r="H188" s="588"/>
      <c r="I188" s="585"/>
      <c r="J188" s="585"/>
      <c r="K188" s="585"/>
      <c r="L188" s="585"/>
      <c r="M188" s="585"/>
      <c r="N188" s="585"/>
      <c r="O188" s="585"/>
      <c r="P188" s="585"/>
      <c r="Q188" s="585"/>
      <c r="R188" s="585"/>
    </row>
    <row r="189" spans="2:18">
      <c r="B189" s="191"/>
      <c r="C189" s="584"/>
      <c r="D189" s="584"/>
      <c r="E189" s="199"/>
      <c r="F189" s="192"/>
      <c r="G189" s="192"/>
      <c r="H189" s="588"/>
      <c r="I189" s="585"/>
      <c r="J189" s="585"/>
      <c r="K189" s="585"/>
      <c r="L189" s="585"/>
      <c r="M189" s="585"/>
      <c r="N189" s="585"/>
      <c r="O189" s="585"/>
      <c r="P189" s="585"/>
      <c r="Q189" s="585"/>
      <c r="R189" s="585"/>
    </row>
    <row r="190" spans="2:18">
      <c r="B190" s="215"/>
      <c r="C190" s="191"/>
      <c r="D190" s="191"/>
      <c r="E190" s="192"/>
      <c r="F190" s="192"/>
      <c r="G190" s="192"/>
      <c r="H190" s="191"/>
      <c r="I190" s="194"/>
      <c r="J190" s="191"/>
      <c r="K190" s="191"/>
      <c r="L190" s="196"/>
      <c r="M190" s="191"/>
      <c r="N190" s="191"/>
      <c r="O190" s="191"/>
      <c r="P190" s="195"/>
      <c r="Q190" s="195"/>
      <c r="R190" s="201"/>
    </row>
    <row r="191" spans="2:18">
      <c r="B191" s="584"/>
      <c r="C191" s="584"/>
      <c r="D191" s="584"/>
      <c r="E191" s="199"/>
      <c r="F191" s="192"/>
      <c r="G191" s="199"/>
      <c r="H191" s="191"/>
      <c r="I191" s="219"/>
      <c r="J191" s="219"/>
      <c r="K191" s="219"/>
      <c r="L191" s="220"/>
      <c r="M191" s="219"/>
      <c r="N191" s="219"/>
      <c r="O191" s="219"/>
      <c r="P191" s="219"/>
      <c r="Q191" s="219"/>
      <c r="R191" s="221"/>
    </row>
    <row r="192" spans="2:18">
      <c r="B192" s="215"/>
      <c r="C192" s="584"/>
      <c r="D192" s="584"/>
      <c r="E192" s="192"/>
      <c r="F192" s="192"/>
      <c r="G192" s="192"/>
      <c r="H192" s="191"/>
      <c r="I192" s="200"/>
      <c r="J192" s="191"/>
      <c r="K192" s="191"/>
      <c r="L192" s="196"/>
      <c r="M192" s="191"/>
      <c r="N192" s="191"/>
      <c r="O192" s="191"/>
      <c r="P192" s="191"/>
      <c r="Q192" s="195"/>
      <c r="R192" s="197"/>
    </row>
    <row r="193" spans="2:18">
      <c r="B193" s="215"/>
      <c r="C193" s="585"/>
      <c r="D193" s="215"/>
      <c r="E193" s="199"/>
      <c r="F193" s="192"/>
      <c r="G193" s="199"/>
      <c r="H193" s="191"/>
      <c r="I193" s="194"/>
      <c r="J193" s="191"/>
      <c r="K193" s="191"/>
      <c r="L193" s="196"/>
      <c r="M193" s="191"/>
      <c r="N193" s="191"/>
      <c r="O193" s="191"/>
      <c r="P193" s="195"/>
      <c r="Q193" s="195"/>
      <c r="R193" s="197"/>
    </row>
    <row r="194" spans="2:18">
      <c r="B194" s="215"/>
      <c r="C194" s="585"/>
      <c r="D194" s="191"/>
      <c r="E194" s="199"/>
      <c r="F194" s="192"/>
      <c r="G194" s="199"/>
      <c r="H194" s="191"/>
      <c r="I194" s="194"/>
      <c r="J194" s="191"/>
      <c r="K194" s="191"/>
      <c r="L194" s="196"/>
      <c r="M194" s="191"/>
      <c r="N194" s="191"/>
      <c r="O194" s="191"/>
      <c r="P194" s="195"/>
      <c r="Q194" s="195"/>
      <c r="R194" s="197"/>
    </row>
    <row r="195" spans="2:18">
      <c r="B195" s="584"/>
      <c r="C195" s="584"/>
      <c r="D195" s="584"/>
      <c r="E195" s="199"/>
      <c r="F195" s="192"/>
      <c r="G195" s="199"/>
      <c r="H195" s="585"/>
      <c r="I195" s="585"/>
      <c r="J195" s="585"/>
      <c r="K195" s="585"/>
      <c r="L195" s="585"/>
      <c r="M195" s="585"/>
      <c r="N195" s="585"/>
      <c r="O195" s="585"/>
      <c r="P195" s="585"/>
      <c r="Q195" s="585"/>
      <c r="R195" s="585"/>
    </row>
    <row r="196" spans="2:18">
      <c r="B196" s="191"/>
      <c r="C196" s="584"/>
      <c r="D196" s="584"/>
      <c r="E196" s="199"/>
      <c r="F196" s="199"/>
      <c r="G196" s="192"/>
      <c r="H196" s="588"/>
      <c r="I196" s="585"/>
      <c r="J196" s="585"/>
      <c r="K196" s="585"/>
      <c r="L196" s="585"/>
      <c r="M196" s="585"/>
      <c r="N196" s="585"/>
      <c r="O196" s="585"/>
      <c r="P196" s="585"/>
      <c r="Q196" s="585"/>
      <c r="R196" s="585"/>
    </row>
    <row r="197" spans="2:18">
      <c r="B197" s="215"/>
      <c r="C197" s="191"/>
      <c r="D197" s="191"/>
      <c r="E197" s="199"/>
      <c r="F197" s="192"/>
      <c r="G197" s="192"/>
      <c r="H197" s="191"/>
      <c r="I197" s="194"/>
      <c r="J197" s="191"/>
      <c r="K197" s="191"/>
      <c r="L197" s="196"/>
      <c r="M197" s="191"/>
      <c r="N197" s="191"/>
      <c r="O197" s="191"/>
      <c r="P197" s="195"/>
      <c r="Q197" s="195"/>
      <c r="R197" s="197"/>
    </row>
    <row r="198" spans="2:18">
      <c r="B198" s="584"/>
      <c r="C198" s="584"/>
      <c r="D198" s="584"/>
      <c r="E198" s="199"/>
      <c r="F198" s="192"/>
      <c r="G198" s="199"/>
      <c r="H198" s="191"/>
      <c r="I198" s="194"/>
      <c r="J198" s="191"/>
      <c r="K198" s="191"/>
      <c r="L198" s="196"/>
      <c r="M198" s="191"/>
      <c r="N198" s="191"/>
      <c r="O198" s="191"/>
      <c r="P198" s="191"/>
      <c r="Q198" s="195"/>
      <c r="R198" s="201"/>
    </row>
    <row r="199" spans="2:18">
      <c r="B199" s="215"/>
      <c r="C199" s="584"/>
      <c r="D199" s="584"/>
      <c r="E199" s="199"/>
      <c r="F199" s="192"/>
      <c r="G199" s="192"/>
      <c r="H199" s="191"/>
      <c r="I199" s="194"/>
      <c r="J199" s="191"/>
      <c r="K199" s="191"/>
      <c r="L199" s="196"/>
      <c r="M199" s="191"/>
      <c r="N199" s="191"/>
      <c r="O199" s="191"/>
      <c r="P199" s="191"/>
      <c r="Q199" s="195"/>
      <c r="R199" s="197"/>
    </row>
    <row r="200" spans="2:18">
      <c r="B200" s="215"/>
      <c r="C200" s="191"/>
      <c r="D200" s="191"/>
      <c r="E200" s="199"/>
      <c r="F200" s="192"/>
      <c r="G200" s="192"/>
      <c r="H200" s="191"/>
      <c r="I200" s="194"/>
      <c r="J200" s="191"/>
      <c r="K200" s="191"/>
      <c r="L200" s="196"/>
      <c r="M200" s="191"/>
      <c r="N200" s="191"/>
      <c r="O200" s="191"/>
      <c r="P200" s="195"/>
      <c r="Q200" s="195"/>
      <c r="R200" s="197"/>
    </row>
    <row r="201" spans="2:18">
      <c r="B201" s="215"/>
      <c r="C201" s="584"/>
      <c r="D201" s="584"/>
      <c r="E201" s="192"/>
      <c r="F201" s="192"/>
      <c r="G201" s="222"/>
      <c r="H201" s="191"/>
      <c r="I201" s="194"/>
      <c r="J201" s="191"/>
      <c r="K201" s="191"/>
      <c r="L201" s="196"/>
      <c r="M201" s="191"/>
      <c r="N201" s="191"/>
      <c r="O201" s="191"/>
      <c r="P201" s="191"/>
      <c r="Q201" s="195"/>
      <c r="R201" s="201"/>
    </row>
    <row r="202" spans="2:18">
      <c r="B202" s="215"/>
      <c r="C202" s="191"/>
      <c r="D202" s="191"/>
      <c r="E202" s="192"/>
      <c r="F202" s="192"/>
      <c r="G202" s="222"/>
      <c r="H202" s="191"/>
      <c r="I202" s="194"/>
      <c r="J202" s="191"/>
      <c r="K202" s="191"/>
      <c r="L202" s="196"/>
      <c r="M202" s="191"/>
      <c r="N202" s="191"/>
      <c r="O202" s="191"/>
      <c r="P202" s="195"/>
      <c r="Q202" s="195"/>
      <c r="R202" s="201"/>
    </row>
    <row r="203" spans="2:18">
      <c r="B203" s="584"/>
      <c r="C203" s="584"/>
      <c r="D203" s="584"/>
      <c r="E203" s="199"/>
      <c r="F203" s="192"/>
      <c r="G203" s="222"/>
      <c r="H203" s="191"/>
      <c r="I203" s="194"/>
      <c r="J203" s="191"/>
      <c r="K203" s="191"/>
      <c r="L203" s="196"/>
      <c r="M203" s="191"/>
      <c r="N203" s="191"/>
      <c r="O203" s="191"/>
      <c r="P203" s="191"/>
      <c r="Q203" s="195"/>
      <c r="R203" s="201"/>
    </row>
    <row r="204" spans="2:18">
      <c r="B204" s="585"/>
      <c r="C204" s="584"/>
      <c r="D204" s="584"/>
      <c r="E204" s="199"/>
      <c r="F204" s="192"/>
      <c r="G204" s="222"/>
      <c r="H204" s="191"/>
      <c r="I204" s="194"/>
      <c r="J204" s="191"/>
      <c r="K204" s="191"/>
      <c r="L204" s="196"/>
      <c r="M204" s="191"/>
      <c r="N204" s="191"/>
      <c r="O204" s="191"/>
      <c r="P204" s="191"/>
      <c r="Q204" s="195"/>
      <c r="R204" s="197"/>
    </row>
    <row r="205" spans="2:18">
      <c r="B205" s="585"/>
      <c r="C205" s="585"/>
      <c r="D205" s="191"/>
      <c r="E205" s="192"/>
      <c r="F205" s="192"/>
      <c r="G205" s="222"/>
      <c r="H205" s="191"/>
      <c r="I205" s="194"/>
      <c r="J205" s="191"/>
      <c r="K205" s="195"/>
      <c r="L205" s="196"/>
      <c r="M205" s="191"/>
      <c r="N205" s="191"/>
      <c r="O205" s="191"/>
      <c r="P205" s="195"/>
      <c r="Q205" s="195"/>
      <c r="R205" s="197"/>
    </row>
    <row r="206" spans="2:18">
      <c r="B206" s="585"/>
      <c r="C206" s="585"/>
      <c r="D206" s="191"/>
      <c r="E206" s="192"/>
      <c r="F206" s="192"/>
      <c r="G206" s="222"/>
      <c r="H206" s="191"/>
      <c r="I206" s="194"/>
      <c r="J206" s="191"/>
      <c r="K206" s="191"/>
      <c r="L206" s="196"/>
      <c r="M206" s="191"/>
      <c r="N206" s="191"/>
      <c r="O206" s="191"/>
      <c r="P206" s="195"/>
      <c r="Q206" s="195"/>
      <c r="R206" s="197"/>
    </row>
    <row r="207" spans="2:18">
      <c r="B207" s="584"/>
      <c r="C207" s="584"/>
      <c r="D207" s="584"/>
      <c r="E207" s="199"/>
      <c r="F207" s="192"/>
      <c r="G207" s="222"/>
      <c r="H207" s="585"/>
      <c r="I207" s="585"/>
      <c r="J207" s="585"/>
      <c r="K207" s="585"/>
      <c r="L207" s="585"/>
      <c r="M207" s="585"/>
      <c r="N207" s="585"/>
      <c r="O207" s="585"/>
      <c r="P207" s="585"/>
      <c r="Q207" s="585"/>
      <c r="R207" s="585"/>
    </row>
    <row r="208" spans="2:18">
      <c r="B208" s="191"/>
      <c r="C208" s="584"/>
      <c r="D208" s="584"/>
      <c r="E208" s="192"/>
      <c r="F208" s="192"/>
      <c r="G208" s="222"/>
      <c r="H208" s="586"/>
      <c r="I208" s="587"/>
      <c r="J208" s="587"/>
      <c r="K208" s="587"/>
      <c r="L208" s="587"/>
      <c r="M208" s="587"/>
      <c r="N208" s="587"/>
      <c r="O208" s="587"/>
      <c r="P208" s="587"/>
      <c r="Q208" s="587"/>
      <c r="R208" s="587"/>
    </row>
    <row r="209" spans="2:18">
      <c r="B209" s="191"/>
      <c r="C209" s="585"/>
      <c r="D209" s="215"/>
      <c r="E209" s="199"/>
      <c r="F209" s="192"/>
      <c r="G209" s="222"/>
      <c r="H209" s="191"/>
      <c r="I209" s="194"/>
      <c r="J209" s="195"/>
      <c r="K209" s="195"/>
      <c r="L209" s="196"/>
      <c r="M209" s="195"/>
      <c r="N209" s="195"/>
      <c r="O209" s="191"/>
      <c r="P209" s="195"/>
      <c r="Q209" s="195"/>
      <c r="R209" s="197"/>
    </row>
    <row r="210" spans="2:18">
      <c r="B210" s="223"/>
      <c r="C210" s="585"/>
      <c r="D210" s="198"/>
      <c r="E210" s="199"/>
      <c r="F210" s="192"/>
      <c r="G210" s="222"/>
      <c r="H210" s="191"/>
      <c r="I210" s="194"/>
      <c r="J210" s="191"/>
      <c r="K210" s="195"/>
      <c r="L210" s="196"/>
      <c r="M210" s="195"/>
      <c r="N210" s="195"/>
      <c r="O210" s="191"/>
      <c r="P210" s="195"/>
      <c r="Q210" s="195"/>
      <c r="R210" s="197"/>
    </row>
  </sheetData>
  <sheetProtection selectLockedCells="1" selectUnlockedCells="1"/>
  <mergeCells count="70">
    <mergeCell ref="B1:R1"/>
    <mergeCell ref="I2:Q2"/>
    <mergeCell ref="B3:D3"/>
    <mergeCell ref="E3:E4"/>
    <mergeCell ref="F3:F4"/>
    <mergeCell ref="G3:G4"/>
    <mergeCell ref="H3:R4"/>
    <mergeCell ref="C39:D39"/>
    <mergeCell ref="H5:R5"/>
    <mergeCell ref="H24:R24"/>
    <mergeCell ref="H27:R27"/>
    <mergeCell ref="H31:R31"/>
    <mergeCell ref="C32:D32"/>
    <mergeCell ref="H32:R32"/>
    <mergeCell ref="H34:R34"/>
    <mergeCell ref="C35:D35"/>
    <mergeCell ref="H35:R35"/>
    <mergeCell ref="C37:D37"/>
    <mergeCell ref="H37:R37"/>
    <mergeCell ref="H86:R86"/>
    <mergeCell ref="C41:D41"/>
    <mergeCell ref="H41:R41"/>
    <mergeCell ref="H43:R43"/>
    <mergeCell ref="C44:D44"/>
    <mergeCell ref="H44:R44"/>
    <mergeCell ref="H47:R47"/>
    <mergeCell ref="H48:R48"/>
    <mergeCell ref="H51:R51"/>
    <mergeCell ref="C52:D52"/>
    <mergeCell ref="H52:R52"/>
    <mergeCell ref="D57:D58"/>
    <mergeCell ref="B184:D184"/>
    <mergeCell ref="H184:R184"/>
    <mergeCell ref="C87:D87"/>
    <mergeCell ref="C93:D93"/>
    <mergeCell ref="H97:R97"/>
    <mergeCell ref="C98:D98"/>
    <mergeCell ref="C105:C106"/>
    <mergeCell ref="B146:D146"/>
    <mergeCell ref="C147:D147"/>
    <mergeCell ref="B154:D154"/>
    <mergeCell ref="H154:R154"/>
    <mergeCell ref="C155:D155"/>
    <mergeCell ref="C173:D173"/>
    <mergeCell ref="C196:D196"/>
    <mergeCell ref="H196:R196"/>
    <mergeCell ref="C185:D185"/>
    <mergeCell ref="H185:R185"/>
    <mergeCell ref="C186:C187"/>
    <mergeCell ref="B188:D188"/>
    <mergeCell ref="H188:R188"/>
    <mergeCell ref="C189:D189"/>
    <mergeCell ref="H189:R189"/>
    <mergeCell ref="B191:D191"/>
    <mergeCell ref="C192:D192"/>
    <mergeCell ref="C193:C194"/>
    <mergeCell ref="B195:D195"/>
    <mergeCell ref="H195:R195"/>
    <mergeCell ref="B198:D198"/>
    <mergeCell ref="C199:D199"/>
    <mergeCell ref="C201:D201"/>
    <mergeCell ref="B203:D203"/>
    <mergeCell ref="B204:B206"/>
    <mergeCell ref="C204:D204"/>
    <mergeCell ref="C205:C206"/>
    <mergeCell ref="B207:D207"/>
    <mergeCell ref="H207:R207"/>
    <mergeCell ref="C208:D208"/>
    <mergeCell ref="H208:R208"/>
    <mergeCell ref="C209:C210"/>
  </mergeCells>
  <phoneticPr fontId="2" type="noConversion"/>
  <printOptions horizontalCentered="1" verticalCentered="1"/>
  <pageMargins left="0.11811023622047245" right="0" top="0.35433070866141736" bottom="0" header="0.31496062992125984" footer="0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예산표지</vt:lpstr>
      <vt:lpstr>예산총칙</vt:lpstr>
      <vt:lpstr>총괄표</vt:lpstr>
      <vt:lpstr>세출예산서</vt:lpstr>
      <vt:lpstr>세입예산서</vt:lpstr>
      <vt:lpstr>세입예산서!Print_Area</vt:lpstr>
      <vt:lpstr>세입예산서!Print_Titles</vt:lpstr>
      <vt:lpstr>세출예산서!Print_Titles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ok</cp:lastModifiedBy>
  <dcterms:created xsi:type="dcterms:W3CDTF">2023-12-26T09:30:44Z</dcterms:created>
  <dcterms:modified xsi:type="dcterms:W3CDTF">2023-12-26T11:23:13Z</dcterms:modified>
</cp:coreProperties>
</file>